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template.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https://assoqcpe.sharepoint.com/sites/Infrastructures/DocumentsDossiersSecteur/Documents techniques/Finances/2024_2025/"/>
    </mc:Choice>
  </mc:AlternateContent>
  <xr:revisionPtr revIDLastSave="0" documentId="8_{73E2BFF5-9B1E-42F6-8DFE-191D034CC087}" xr6:coauthVersionLast="47" xr6:coauthVersionMax="47" xr10:uidLastSave="{00000000-0000-0000-0000-000000000000}"/>
  <workbookProtection workbookAlgorithmName="SHA-512" workbookHashValue="9RYFAnaHTF5y2HYWL9jLAmMVI0WQpD5H9pM3kixKe/qvKn+hWmQMV6rbnNnQpnMV2LeVL2eTYbJBzyQNRiDvkg==" workbookSaltValue="wMV1RqNZqMbzFR08Rwv8Rg==" workbookSpinCount="100000" lockStructure="1"/>
  <bookViews>
    <workbookView xWindow="28680" yWindow="-120" windowWidth="29040" windowHeight="15840" xr2:uid="{2B199486-D729-6D45-9182-A78CEA9953A9}"/>
  </bookViews>
  <sheets>
    <sheet name="Calcul loyer" sheetId="1" r:id="rId1"/>
    <sheet name="Région" sheetId="4" r:id="rId2"/>
    <sheet name="Superficie" sheetId="3" state="hidden" r:id="rId3"/>
    <sheet name="Feuille1" sheetId="2" state="hidden" r:id="rId4"/>
  </sheets>
  <definedNames>
    <definedName name="_xlnm.Print_Area" localSheetId="0">'Calcul loyer'!$A$7:$H$37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1" i="1" l="1"/>
  <c r="D12" i="1"/>
  <c r="D10" i="1"/>
  <c r="G6" i="2"/>
  <c r="G5" i="2"/>
  <c r="G4" i="2"/>
  <c r="G3" i="2"/>
  <c r="G7" i="2"/>
  <c r="G2" i="2"/>
  <c r="H35" i="1" l="1"/>
  <c r="D9" i="1" l="1"/>
  <c r="F21" i="1" l="1"/>
  <c r="H21" i="1" s="1"/>
  <c r="F20" i="1"/>
  <c r="H20" i="1" s="1"/>
  <c r="H22" i="1" l="1"/>
  <c r="D11" i="1" s="1"/>
  <c r="D16" i="1"/>
  <c r="D13" i="1" l="1"/>
  <c r="H3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Magali Crevier</author>
  </authors>
  <commentList>
    <comment ref="H21" authorId="0" shapeId="0" xr:uid="{5E6CCA07-CE37-4D7E-97BA-846972D2223E}">
      <text>
        <r>
          <rPr>
            <b/>
            <sz val="9"/>
            <color indexed="81"/>
            <rFont val="Tahoma"/>
            <family val="2"/>
          </rPr>
          <t>Magali Crevier:</t>
        </r>
        <r>
          <rPr>
            <sz val="9"/>
            <color indexed="81"/>
            <rFont val="Tahoma"/>
            <family val="2"/>
          </rPr>
          <t xml:space="preserve">
Maximum admissible COL pour CPE (volet B)</t>
        </r>
      </text>
    </comment>
  </commentList>
</comments>
</file>

<file path=xl/sharedStrings.xml><?xml version="1.0" encoding="utf-8"?>
<sst xmlns="http://schemas.openxmlformats.org/spreadsheetml/2006/main" count="124" uniqueCount="96">
  <si>
    <t>Code de la région</t>
  </si>
  <si>
    <t>Agglomération de Montréal</t>
  </si>
  <si>
    <t>Communauté métropolitaine Québec</t>
  </si>
  <si>
    <t>Régions urbaines</t>
  </si>
  <si>
    <t>Régions centrales</t>
  </si>
  <si>
    <t>Régions ressources</t>
  </si>
  <si>
    <t>x</t>
  </si>
  <si>
    <t>=</t>
  </si>
  <si>
    <t>541.1</t>
  </si>
  <si>
    <t>541.2</t>
  </si>
  <si>
    <t>541.3</t>
  </si>
  <si>
    <t>Frais d'assurance feu/vol et de branchement à une centrale d'alarme</t>
  </si>
  <si>
    <t>541.4</t>
  </si>
  <si>
    <t>541.5</t>
  </si>
  <si>
    <t>Coût du bail emphytéotique</t>
  </si>
  <si>
    <t>541.6</t>
  </si>
  <si>
    <t>541.7</t>
  </si>
  <si>
    <t xml:space="preserve">Autres : </t>
  </si>
  <si>
    <t xml:space="preserve">Total - Subvention de fonctionnement du coût d'occupation des locaux - Volets A + B </t>
  </si>
  <si>
    <t xml:space="preserve">Subvention du COÛT D'OCCUPATION DES LOCAUX </t>
  </si>
  <si>
    <t xml:space="preserve">Dépenses FRAIS RELIÉS AUX LOCAUX </t>
  </si>
  <si>
    <t xml:space="preserve">           </t>
  </si>
  <si>
    <t xml:space="preserve">  Type de dépense</t>
  </si>
  <si>
    <t>Ligne 541.4</t>
  </si>
  <si>
    <t>Ligne 529.1</t>
  </si>
  <si>
    <t>Ligne 535.1</t>
  </si>
  <si>
    <t>Ligne 535.2</t>
  </si>
  <si>
    <t>Frais d’entretien et de réparations</t>
  </si>
  <si>
    <t>Entretien ménager et paysager et déneigement</t>
  </si>
  <si>
    <t>Entretien et réparations de l’équipement</t>
  </si>
  <si>
    <t>Location d’équipement</t>
  </si>
  <si>
    <t>Nettoyage de tapis permanent ou temporaire</t>
  </si>
  <si>
    <t>X</t>
  </si>
  <si>
    <t>Décapage et cirage des planchers</t>
  </si>
  <si>
    <t>Peinture d’un ou de plusieurs locaux</t>
  </si>
  <si>
    <t>Peinture extérieure</t>
  </si>
  <si>
    <t>Sablage et vernissage des planchers de bois</t>
  </si>
  <si>
    <t>Changement d’une porte ou d’une fenêtre à la suite d’un bris</t>
  </si>
  <si>
    <t>Entretien annuel ou semestriel du système central de climatisation ou de ventilation</t>
  </si>
  <si>
    <t>Frais reliés aux locaux</t>
  </si>
  <si>
    <t>Déneigement de tout type</t>
  </si>
  <si>
    <t>Paillis, copeaux de bois, sable</t>
  </si>
  <si>
    <t>Frais d'extermination - insecticide</t>
  </si>
  <si>
    <t>Location de tapis pour l’hiver</t>
  </si>
  <si>
    <t>Entretien de jeux d’eau capitaliseés</t>
  </si>
  <si>
    <t>Changement d’une pièce de la cuisinière ou du réfrigérateur</t>
  </si>
  <si>
    <t>Désinfection du carré de sable</t>
  </si>
  <si>
    <t>Réparation du comptoir fixe de la cuisine</t>
  </si>
  <si>
    <t>Frais généraux</t>
  </si>
  <si>
    <t>Exemples de classification de certaines dépenses dans le RFA (non exhaustifs)</t>
  </si>
  <si>
    <t>Définitions</t>
  </si>
  <si>
    <t>EXCÉDENT (INSUFFISANCE) de la subvention par rapport aux dépenses pour le coût d'occupation des locaux</t>
  </si>
  <si>
    <t xml:space="preserve">541.7 </t>
  </si>
  <si>
    <t>Région</t>
  </si>
  <si>
    <r>
      <t xml:space="preserve">Frais d'entretien et de réparations </t>
    </r>
    <r>
      <rPr>
        <b/>
        <sz val="11"/>
        <rFont val="Century Gothic"/>
        <family val="2"/>
      </rPr>
      <t>(voir exemples dans le tableau ici-bas)</t>
    </r>
  </si>
  <si>
    <r>
      <rPr>
        <b/>
        <sz val="11"/>
        <rFont val="Century Gothic"/>
        <family val="2"/>
      </rPr>
      <t>Total des coûts d'occupation des locaux</t>
    </r>
  </si>
  <si>
    <t>L</t>
  </si>
  <si>
    <r>
      <t xml:space="preserve">Frais d’entretien </t>
    </r>
    <r>
      <rPr>
        <sz val="10"/>
        <color theme="1"/>
        <rFont val="Century Gothic"/>
        <family val="2"/>
      </rPr>
      <t xml:space="preserve">: dépenses qui n’ont d’autre objet que de maintenir un bien dans de bonnes conditions d’utilisation. L’entretien ne confère pas un surplus de valeur à l’élément d’actif auquel il se rapporte et n’augmente pas la durée de vie de celui-ci. Les frais d’entretien sont imputés aux résultats de l’exercice au cours duquel les travaux sont exécutés. </t>
    </r>
  </si>
  <si>
    <r>
      <t xml:space="preserve">Frais de réparations </t>
    </r>
    <r>
      <rPr>
        <sz val="10"/>
        <color theme="1"/>
        <rFont val="Century Gothic"/>
        <family val="2"/>
      </rPr>
      <t xml:space="preserve">: coûts engagés pour remettre en bon état un bien, notamment une immobilisation qui présente une diminution de son potentiel de service. Les coûts engagés pour accroître le potentiel de service d’une immobilisation correspondent à une amélioration, et non à une réparation. Les frais de réparations sont imputés aux résultats de l’exercice au cours duquel les travaux sont exécutés. </t>
    </r>
  </si>
  <si>
    <r>
      <t xml:space="preserve">Projet d’investissement en infrastructure </t>
    </r>
    <r>
      <rPr>
        <sz val="10"/>
        <color theme="1"/>
        <rFont val="Century Gothic"/>
        <family val="2"/>
      </rPr>
      <t xml:space="preserve">: les dépenses engagées pour lesquelles une subvention pour les projets en infrastructure a été accordée ne doivent pas être inscrites à titre de dépenses d’entretien ou de réparations. Les coûts associés à ce projet doivent être capitalisés dans les immobilisations corporelles. </t>
    </r>
  </si>
  <si>
    <r>
      <t xml:space="preserve">Entretien ménager </t>
    </r>
    <r>
      <rPr>
        <sz val="10"/>
        <color theme="1"/>
        <rFont val="Century Gothic"/>
        <family val="2"/>
      </rPr>
      <t xml:space="preserve">: les frais engagés pour le maintien de l’hygiène et de la propreté des locaux ne répondent pas à la définition de frais d’entretien ou de réparations. Ils doivent être inscrits à la ligne 529.1 (Entretien ménager, paysager et déneigement). </t>
    </r>
  </si>
  <si>
    <t>Locataire</t>
  </si>
  <si>
    <t>Code de région</t>
  </si>
  <si>
    <t>Calcul du loyer disponible et des coûts d'occupation</t>
  </si>
  <si>
    <t>Nombre de pieds carrés offert en location</t>
  </si>
  <si>
    <t>Nombre de places poupon</t>
  </si>
  <si>
    <t>Nombre de places 18 mois et plus</t>
  </si>
  <si>
    <t>Nombre de place totale</t>
  </si>
  <si>
    <t>Coût annuel d'occupation des locaux au pied carré offert par le propriétaire</t>
  </si>
  <si>
    <t>Insérer vos informations dans les zones en vert, votre nombre de places totales, votre nombre de places poupons ainsi que votre région et le calcul se fera automatiquement.</t>
  </si>
  <si>
    <t>Volet A</t>
  </si>
  <si>
    <t xml:space="preserve">Volet B </t>
  </si>
  <si>
    <t>Financement de base</t>
  </si>
  <si>
    <t>Financement locataire</t>
  </si>
  <si>
    <t>Exemple fait pour un CPE de 78 places incluant 20 poupons, situé dans le Bas-Saint-Laurent région ressources</t>
  </si>
  <si>
    <t>Loyer proposé par le propriétaire</t>
  </si>
  <si>
    <t>Frais de consommation d'énergie (estimation)</t>
  </si>
  <si>
    <t>Changement de quelques bardeaux d’un toit et solidification causé par forts vents</t>
  </si>
  <si>
    <r>
      <t xml:space="preserve">Taxes foncières, </t>
    </r>
    <r>
      <rPr>
        <b/>
        <i/>
        <sz val="11"/>
        <rFont val="Century Gothic"/>
        <family val="2"/>
      </rPr>
      <t xml:space="preserve">si dans le loyer demander au locateur d'identifier le montant </t>
    </r>
  </si>
  <si>
    <t>Estimation superficie</t>
  </si>
  <si>
    <t>Nombre de places en installation    (0-59 mois)</t>
  </si>
  <si>
    <r>
      <t>Superficie pieds</t>
    </r>
    <r>
      <rPr>
        <vertAlign val="superscript"/>
        <sz val="11"/>
        <color theme="1"/>
        <rFont val="Calibri"/>
        <family val="2"/>
        <scheme val="minor"/>
      </rPr>
      <t>2</t>
    </r>
  </si>
  <si>
    <r>
      <t>Superficies Salle Multi pieds</t>
    </r>
    <r>
      <rPr>
        <vertAlign val="superscript"/>
        <sz val="11"/>
        <color theme="1"/>
        <rFont val="Calibri"/>
        <family val="2"/>
        <scheme val="minor"/>
      </rPr>
      <t>2</t>
    </r>
  </si>
  <si>
    <r>
      <t>Superficie pieds</t>
    </r>
    <r>
      <rPr>
        <vertAlign val="superscript"/>
        <sz val="11"/>
        <color theme="1"/>
        <rFont val="Calibri"/>
        <family val="2"/>
        <scheme val="minor"/>
      </rPr>
      <t>2</t>
    </r>
    <r>
      <rPr>
        <sz val="12"/>
        <color theme="1"/>
        <rFont val="Calibri"/>
        <family val="2"/>
        <scheme val="minor"/>
      </rPr>
      <t xml:space="preserve"> 0-18 mois</t>
    </r>
  </si>
  <si>
    <t>Nombre de pieds carrés AVEC salle multi calculé par le MFA</t>
  </si>
  <si>
    <t>Nombre de pieds carrés SANS salle multi calculé par le MFA</t>
  </si>
  <si>
    <t>Coût au pied carré SANS calculé par MFA</t>
  </si>
  <si>
    <t>Coût au pied carré AVEC calculé par MFA</t>
  </si>
  <si>
    <t>Locataire -montant par place 2022-2023</t>
  </si>
  <si>
    <t>Locataire -montant par place 2021-2022</t>
  </si>
  <si>
    <t>Augmentation</t>
  </si>
  <si>
    <t>Locataire -montant par place 2023-2024</t>
  </si>
  <si>
    <t>N/A Propriétaire</t>
  </si>
  <si>
    <t>N/A propriétaire</t>
  </si>
  <si>
    <t>Locataire -montant par place 2024-2025</t>
  </si>
  <si>
    <t>Code de région (tableau dans l'onglet Région)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</si>
</sst>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0\ &quot;$&quot;_);\(#,##0\ &quot;$&quot;\)"/>
    <numFmt numFmtId="6" formatCode="#,##0\ &quot;$&quot;_);[Red]\(#,##0\ &quot;$&quot;\)"/>
    <numFmt numFmtId="7" formatCode="#,##0.00\ &quot;$&quot;_);\(#,##0.00\ &quot;$&quot;\)"/>
    <numFmt numFmtId="44" formatCode="_ * #,##0.00_)\ &quot;$&quot;_ ;_ * \(#,##0.00\)\ &quot;$&quot;_ ;_ * &quot;-&quot;??_)\ &quot;$&quot;_ ;_ @_ "/>
    <numFmt numFmtId="164" formatCode="_ * #,##0_)\ _$_ ;_ * \(#,##0\)\ _$_ ;_ * &quot;-&quot;_)\ _$_ ;_ @_ "/>
    <numFmt numFmtId="165" formatCode="_ * #,##0.00_)\ _$_ ;_ * \(#,##0.00\)\ _$_ ;_ * &quot;-&quot;??_)\ _$_ ;_ @_ "/>
    <numFmt numFmtId="166" formatCode="#,##0\ &quot;$&quot;"/>
    <numFmt numFmtId="167" formatCode="###0.0;###0.0"/>
    <numFmt numFmtId="168" formatCode="###0;###0"/>
    <numFmt numFmtId="169" formatCode="#,##0.00\ &quot;$&quot;"/>
  </numFmts>
  <fonts count="20" x14ac:knownFonts="1">
    <font>
      <sz val="12"/>
      <color theme="1"/>
      <name val="Calibri"/>
      <family val="2"/>
      <scheme val="minor"/>
    </font>
    <font>
      <sz val="12"/>
      <color theme="1"/>
      <name val="Calibri"/>
      <family val="2"/>
      <scheme val="minor"/>
    </font>
    <font>
      <sz val="8"/>
      <name val="Calibri"/>
      <family val="2"/>
      <scheme val="minor"/>
    </font>
    <font>
      <b/>
      <sz val="11"/>
      <color theme="1"/>
      <name val="Century Gothic"/>
      <family val="2"/>
    </font>
    <font>
      <sz val="11"/>
      <color theme="1"/>
      <name val="Century Gothic"/>
      <family val="2"/>
    </font>
    <font>
      <sz val="11"/>
      <name val="Century Gothic"/>
      <family val="2"/>
    </font>
    <font>
      <b/>
      <sz val="11"/>
      <name val="Century Gothic"/>
      <family val="2"/>
    </font>
    <font>
      <sz val="11"/>
      <color rgb="FFFF0000"/>
      <name val="Century Gothic"/>
      <family val="2"/>
    </font>
    <font>
      <b/>
      <sz val="10"/>
      <color theme="1"/>
      <name val="Century Gothic"/>
      <family val="2"/>
    </font>
    <font>
      <sz val="10"/>
      <color theme="1"/>
      <name val="Century Gothic"/>
      <family val="2"/>
    </font>
    <font>
      <sz val="12"/>
      <color theme="1"/>
      <name val="Century Gothic"/>
      <family val="2"/>
    </font>
    <font>
      <sz val="9"/>
      <color indexed="81"/>
      <name val="Tahoma"/>
      <family val="2"/>
    </font>
    <font>
      <b/>
      <sz val="9"/>
      <color indexed="81"/>
      <name val="Tahoma"/>
      <family val="2"/>
    </font>
    <font>
      <sz val="14"/>
      <color theme="1"/>
      <name val="Century Gothic"/>
      <family val="2"/>
    </font>
    <font>
      <i/>
      <sz val="14"/>
      <name val="Century Gothic"/>
      <family val="2"/>
    </font>
    <font>
      <b/>
      <sz val="14"/>
      <color theme="1"/>
      <name val="Century Gothic"/>
      <family val="2"/>
    </font>
    <font>
      <sz val="11"/>
      <color theme="1"/>
      <name val="Calibri"/>
      <family val="2"/>
    </font>
    <font>
      <u/>
      <sz val="11"/>
      <name val="Century Gothic"/>
      <family val="2"/>
    </font>
    <font>
      <b/>
      <i/>
      <sz val="11"/>
      <name val="Century Gothic"/>
      <family val="2"/>
    </font>
    <font>
      <vertAlign val="superscript"/>
      <sz val="11"/>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B4DEB8"/>
        <bgColor indexed="64"/>
      </patternFill>
    </fill>
    <fill>
      <patternFill patternType="solid">
        <fgColor rgb="FFC7C1B7"/>
        <bgColor indexed="64"/>
      </patternFill>
    </fill>
    <fill>
      <patternFill patternType="solid">
        <fgColor rgb="FFE8E6E0"/>
        <bgColor indexed="64"/>
      </patternFill>
    </fill>
  </fills>
  <borders count="44">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indexed="64"/>
      </left>
      <right style="thin">
        <color indexed="64"/>
      </right>
      <top style="thin">
        <color indexed="64"/>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auto="1"/>
      </left>
      <right style="medium">
        <color indexed="64"/>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medium">
        <color indexed="64"/>
      </top>
      <bottom/>
      <diagonal/>
    </border>
    <border>
      <left style="thin">
        <color indexed="64"/>
      </left>
      <right/>
      <top style="medium">
        <color indexed="64"/>
      </top>
      <bottom/>
      <diagonal/>
    </border>
    <border>
      <left style="thin">
        <color indexed="64"/>
      </left>
      <right style="medium">
        <color indexed="64"/>
      </right>
      <top style="thin">
        <color indexed="64"/>
      </top>
      <bottom/>
      <diagonal/>
    </border>
    <border>
      <left style="thin">
        <color auto="1"/>
      </left>
      <right style="medium">
        <color indexed="64"/>
      </right>
      <top/>
      <bottom/>
      <diagonal/>
    </border>
    <border>
      <left style="thin">
        <color auto="1"/>
      </left>
      <right style="medium">
        <color indexed="64"/>
      </right>
      <top/>
      <bottom style="thin">
        <color auto="1"/>
      </bottom>
      <diagonal/>
    </border>
    <border>
      <left/>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top/>
      <bottom/>
      <diagonal/>
    </border>
    <border>
      <left style="medium">
        <color indexed="64"/>
      </left>
      <right/>
      <top style="thin">
        <color indexed="64"/>
      </top>
      <bottom/>
      <diagonal/>
    </border>
    <border>
      <left style="thin">
        <color auto="1"/>
      </left>
      <right style="medium">
        <color indexed="64"/>
      </right>
      <top style="medium">
        <color indexed="64"/>
      </top>
      <bottom/>
      <diagonal/>
    </border>
    <border>
      <left style="medium">
        <color indexed="64"/>
      </left>
      <right/>
      <top/>
      <bottom style="thin">
        <color indexed="64"/>
      </bottom>
      <diagonal/>
    </border>
    <border>
      <left style="thin">
        <color auto="1"/>
      </left>
      <right/>
      <top style="thin">
        <color auto="1"/>
      </top>
      <bottom/>
      <diagonal/>
    </border>
    <border>
      <left style="thin">
        <color auto="1"/>
      </left>
      <right/>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thin">
        <color auto="1"/>
      </right>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s>
  <cellStyleXfs count="5">
    <xf numFmtId="0" fontId="0" fillId="0" borderId="0"/>
    <xf numFmtId="165"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cellStyleXfs>
  <cellXfs count="143">
    <xf numFmtId="0" fontId="0" fillId="0" borderId="0" xfId="0"/>
    <xf numFmtId="0" fontId="10" fillId="0" borderId="0" xfId="0" applyFont="1" applyAlignment="1">
      <alignment vertical="top"/>
    </xf>
    <xf numFmtId="0" fontId="6" fillId="0" borderId="1" xfId="4" applyFont="1" applyBorder="1" applyAlignment="1">
      <alignment horizontal="center" vertical="top" wrapText="1"/>
    </xf>
    <xf numFmtId="0" fontId="5" fillId="0" borderId="1" xfId="0" applyFont="1" applyBorder="1" applyAlignment="1">
      <alignment horizontal="left" vertical="top"/>
    </xf>
    <xf numFmtId="0" fontId="5" fillId="0" borderId="1" xfId="0" applyFont="1" applyBorder="1" applyAlignment="1">
      <alignment horizontal="center" vertical="top"/>
    </xf>
    <xf numFmtId="5" fontId="5" fillId="0" borderId="1" xfId="2" applyNumberFormat="1" applyFont="1" applyFill="1" applyBorder="1" applyAlignment="1">
      <alignment horizontal="center" vertical="top"/>
    </xf>
    <xf numFmtId="0" fontId="3" fillId="0" borderId="1" xfId="0" applyFont="1" applyBorder="1" applyAlignment="1">
      <alignment vertical="top"/>
    </xf>
    <xf numFmtId="0" fontId="5" fillId="0" borderId="0" xfId="0" applyFont="1" applyAlignment="1">
      <alignment horizontal="left" vertical="top"/>
    </xf>
    <xf numFmtId="0" fontId="5" fillId="0" borderId="0" xfId="0" applyFont="1" applyAlignment="1">
      <alignment horizontal="center" vertical="top"/>
    </xf>
    <xf numFmtId="0" fontId="13" fillId="0" borderId="0" xfId="0" applyFont="1" applyAlignment="1">
      <alignment vertical="top"/>
    </xf>
    <xf numFmtId="0" fontId="4" fillId="0" borderId="0" xfId="0" applyFont="1" applyAlignment="1">
      <alignment vertical="top"/>
    </xf>
    <xf numFmtId="9" fontId="4" fillId="5" borderId="1" xfId="3" applyFont="1" applyFill="1" applyBorder="1" applyAlignment="1">
      <alignment horizontal="center" vertical="top"/>
    </xf>
    <xf numFmtId="0" fontId="9" fillId="0" borderId="0" xfId="0" applyFont="1" applyAlignment="1">
      <alignment vertical="top"/>
    </xf>
    <xf numFmtId="0" fontId="3" fillId="0" borderId="0" xfId="0" applyFont="1" applyAlignment="1">
      <alignment vertical="top"/>
    </xf>
    <xf numFmtId="0" fontId="4" fillId="0" borderId="0" xfId="0" applyFont="1" applyAlignment="1">
      <alignment horizontal="left" vertical="top"/>
    </xf>
    <xf numFmtId="0" fontId="16" fillId="0" borderId="0" xfId="0" applyFont="1" applyAlignment="1">
      <alignment vertical="top"/>
    </xf>
    <xf numFmtId="0" fontId="5" fillId="5" borderId="0" xfId="0" applyFont="1" applyFill="1" applyAlignment="1">
      <alignment vertical="top"/>
    </xf>
    <xf numFmtId="0" fontId="5" fillId="5" borderId="0" xfId="4" applyFont="1" applyFill="1" applyAlignment="1">
      <alignment vertical="top"/>
    </xf>
    <xf numFmtId="0" fontId="17" fillId="5" borderId="0" xfId="4" applyFont="1" applyFill="1" applyAlignment="1">
      <alignment vertical="top"/>
    </xf>
    <xf numFmtId="44" fontId="5" fillId="5" borderId="0" xfId="2" applyFont="1" applyFill="1" applyBorder="1" applyAlignment="1">
      <alignment horizontal="center" vertical="top"/>
    </xf>
    <xf numFmtId="0" fontId="5" fillId="5" borderId="0" xfId="4" applyFont="1" applyFill="1" applyAlignment="1">
      <alignment horizontal="center" vertical="top"/>
    </xf>
    <xf numFmtId="1" fontId="5" fillId="5" borderId="0" xfId="4" applyNumberFormat="1" applyFont="1" applyFill="1" applyAlignment="1">
      <alignment horizontal="center" vertical="top"/>
    </xf>
    <xf numFmtId="5" fontId="4" fillId="5" borderId="11" xfId="2" applyNumberFormat="1" applyFont="1" applyFill="1" applyBorder="1" applyAlignment="1">
      <alignment horizontal="center" vertical="top"/>
    </xf>
    <xf numFmtId="0" fontId="5" fillId="5" borderId="27" xfId="4" applyFont="1" applyFill="1" applyBorder="1" applyAlignment="1">
      <alignment vertical="top"/>
    </xf>
    <xf numFmtId="5" fontId="4" fillId="5" borderId="0" xfId="2" applyNumberFormat="1" applyFont="1" applyFill="1" applyBorder="1" applyAlignment="1">
      <alignment horizontal="right" vertical="top"/>
    </xf>
    <xf numFmtId="5" fontId="4" fillId="5" borderId="6" xfId="2" applyNumberFormat="1" applyFont="1" applyFill="1" applyBorder="1" applyAlignment="1">
      <alignment horizontal="center" vertical="top"/>
    </xf>
    <xf numFmtId="0" fontId="6" fillId="2" borderId="25" xfId="4" applyFont="1" applyFill="1" applyBorder="1" applyAlignment="1">
      <alignment vertical="top"/>
    </xf>
    <xf numFmtId="0" fontId="6" fillId="2" borderId="23" xfId="4" applyFont="1" applyFill="1" applyBorder="1" applyAlignment="1">
      <alignment vertical="top"/>
    </xf>
    <xf numFmtId="0" fontId="3" fillId="2" borderId="23" xfId="0" applyFont="1" applyFill="1" applyBorder="1" applyAlignment="1">
      <alignment vertical="top"/>
    </xf>
    <xf numFmtId="5" fontId="3" fillId="2" borderId="26" xfId="2" applyNumberFormat="1" applyFont="1" applyFill="1" applyBorder="1" applyAlignment="1">
      <alignment horizontal="center" vertical="top"/>
    </xf>
    <xf numFmtId="0" fontId="4" fillId="0" borderId="3" xfId="0" applyFont="1" applyBorder="1" applyAlignment="1">
      <alignment horizontal="center" vertical="top"/>
    </xf>
    <xf numFmtId="167" fontId="5" fillId="5" borderId="10" xfId="0" applyNumberFormat="1" applyFont="1" applyFill="1" applyBorder="1" applyAlignment="1">
      <alignment horizontal="left" vertical="top"/>
    </xf>
    <xf numFmtId="0" fontId="5" fillId="5" borderId="0" xfId="0" applyFont="1" applyFill="1" applyAlignment="1">
      <alignment horizontal="left" vertical="top"/>
    </xf>
    <xf numFmtId="0" fontId="4" fillId="5" borderId="0" xfId="0" applyFont="1" applyFill="1" applyAlignment="1">
      <alignment vertical="top"/>
    </xf>
    <xf numFmtId="0" fontId="7" fillId="5" borderId="0" xfId="0" applyFont="1" applyFill="1" applyAlignment="1">
      <alignment vertical="top"/>
    </xf>
    <xf numFmtId="164" fontId="5" fillId="5" borderId="0" xfId="0" applyNumberFormat="1" applyFont="1" applyFill="1" applyAlignment="1" applyProtection="1">
      <alignment horizontal="left" vertical="top"/>
      <protection locked="0"/>
    </xf>
    <xf numFmtId="0" fontId="4" fillId="5" borderId="10" xfId="0" applyFont="1" applyFill="1" applyBorder="1" applyAlignment="1">
      <alignment vertical="top"/>
    </xf>
    <xf numFmtId="0" fontId="4" fillId="5" borderId="11" xfId="0" applyFont="1" applyFill="1" applyBorder="1" applyAlignment="1">
      <alignment vertical="top"/>
    </xf>
    <xf numFmtId="168" fontId="6" fillId="2" borderId="25" xfId="0" applyNumberFormat="1" applyFont="1" applyFill="1" applyBorder="1" applyAlignment="1">
      <alignment horizontal="left" vertical="top"/>
    </xf>
    <xf numFmtId="0" fontId="5" fillId="2" borderId="23" xfId="0" applyFont="1" applyFill="1" applyBorder="1" applyAlignment="1">
      <alignment horizontal="left" vertical="top"/>
    </xf>
    <xf numFmtId="0" fontId="4" fillId="2" borderId="23" xfId="0" applyFont="1" applyFill="1" applyBorder="1" applyAlignment="1">
      <alignment vertical="top"/>
    </xf>
    <xf numFmtId="5" fontId="3" fillId="2" borderId="1" xfId="2" applyNumberFormat="1" applyFont="1" applyFill="1" applyBorder="1" applyAlignment="1">
      <alignment horizontal="center" vertical="top"/>
    </xf>
    <xf numFmtId="0" fontId="5" fillId="5" borderId="1" xfId="0" applyFont="1" applyFill="1" applyBorder="1" applyAlignment="1">
      <alignment horizontal="center" vertical="top"/>
    </xf>
    <xf numFmtId="0" fontId="3" fillId="4" borderId="1" xfId="0" applyFont="1" applyFill="1" applyBorder="1" applyAlignment="1">
      <alignment horizontal="center" vertical="top"/>
    </xf>
    <xf numFmtId="166" fontId="6" fillId="4" borderId="17" xfId="0" applyNumberFormat="1" applyFont="1" applyFill="1" applyBorder="1" applyAlignment="1">
      <alignment horizontal="center" vertical="top" wrapText="1"/>
    </xf>
    <xf numFmtId="0" fontId="6" fillId="2" borderId="15" xfId="0" applyFont="1" applyFill="1" applyBorder="1" applyAlignment="1">
      <alignment horizontal="left" vertical="top"/>
    </xf>
    <xf numFmtId="0" fontId="4" fillId="2" borderId="16" xfId="0" applyFont="1" applyFill="1" applyBorder="1" applyAlignment="1">
      <alignment vertical="top"/>
    </xf>
    <xf numFmtId="5" fontId="3" fillId="2" borderId="17" xfId="2" applyNumberFormat="1" applyFont="1" applyFill="1" applyBorder="1" applyAlignment="1">
      <alignment horizontal="center" vertical="top"/>
    </xf>
    <xf numFmtId="0" fontId="8" fillId="4" borderId="15" xfId="0" applyFont="1" applyFill="1" applyBorder="1" applyAlignment="1">
      <alignment horizontal="left" vertical="top"/>
    </xf>
    <xf numFmtId="0" fontId="8" fillId="4" borderId="16" xfId="0" applyFont="1" applyFill="1" applyBorder="1" applyAlignment="1">
      <alignment horizontal="left" vertical="top"/>
    </xf>
    <xf numFmtId="0" fontId="9" fillId="5" borderId="7" xfId="0" applyFont="1" applyFill="1" applyBorder="1" applyAlignment="1">
      <alignment vertical="top"/>
    </xf>
    <xf numFmtId="0" fontId="9" fillId="5" borderId="8" xfId="0" applyFont="1" applyFill="1" applyBorder="1" applyAlignment="1">
      <alignment vertical="top"/>
    </xf>
    <xf numFmtId="0" fontId="9" fillId="5" borderId="10" xfId="0" applyFont="1" applyFill="1" applyBorder="1" applyAlignment="1">
      <alignment vertical="top"/>
    </xf>
    <xf numFmtId="0" fontId="9" fillId="5" borderId="0" xfId="0" applyFont="1" applyFill="1" applyAlignment="1">
      <alignment vertical="top"/>
    </xf>
    <xf numFmtId="0" fontId="9" fillId="5" borderId="10" xfId="0" applyFont="1" applyFill="1" applyBorder="1" applyAlignment="1">
      <alignment horizontal="left" vertical="top"/>
    </xf>
    <xf numFmtId="0" fontId="9" fillId="5" borderId="0" xfId="0" applyFont="1" applyFill="1" applyAlignment="1">
      <alignment horizontal="left" vertical="top"/>
    </xf>
    <xf numFmtId="0" fontId="9" fillId="5" borderId="5" xfId="0" applyFont="1" applyFill="1" applyBorder="1" applyAlignment="1">
      <alignment horizontal="center" vertical="top"/>
    </xf>
    <xf numFmtId="0" fontId="9" fillId="5" borderId="20" xfId="0" applyFont="1" applyFill="1" applyBorder="1" applyAlignment="1">
      <alignment horizontal="center" vertical="top"/>
    </xf>
    <xf numFmtId="0" fontId="9" fillId="5" borderId="4" xfId="0" applyFont="1" applyFill="1" applyBorder="1" applyAlignment="1">
      <alignment horizontal="center" vertical="top"/>
    </xf>
    <xf numFmtId="0" fontId="9" fillId="5" borderId="4" xfId="0" applyFont="1" applyFill="1" applyBorder="1" applyAlignment="1">
      <alignment vertical="top"/>
    </xf>
    <xf numFmtId="0" fontId="9" fillId="5" borderId="21" xfId="0" applyFont="1" applyFill="1" applyBorder="1" applyAlignment="1">
      <alignment vertical="top"/>
    </xf>
    <xf numFmtId="0" fontId="8" fillId="4" borderId="4" xfId="0" applyFont="1" applyFill="1" applyBorder="1" applyAlignment="1">
      <alignment horizontal="center" vertical="top"/>
    </xf>
    <xf numFmtId="0" fontId="9" fillId="4" borderId="4" xfId="0" applyFont="1" applyFill="1" applyBorder="1" applyAlignment="1">
      <alignment vertical="top"/>
    </xf>
    <xf numFmtId="0" fontId="9" fillId="4" borderId="4" xfId="0" applyFont="1" applyFill="1" applyBorder="1" applyAlignment="1">
      <alignment horizontal="center" vertical="top"/>
    </xf>
    <xf numFmtId="0" fontId="8" fillId="4" borderId="18" xfId="0" applyFont="1" applyFill="1" applyBorder="1" applyAlignment="1">
      <alignment horizontal="center" vertical="top" wrapText="1"/>
    </xf>
    <xf numFmtId="0" fontId="9" fillId="5" borderId="8" xfId="0" applyFont="1" applyFill="1" applyBorder="1" applyAlignment="1">
      <alignment horizontal="center" vertical="top" wrapText="1"/>
    </xf>
    <xf numFmtId="0" fontId="9" fillId="5" borderId="18" xfId="0" applyFont="1" applyFill="1" applyBorder="1" applyAlignment="1">
      <alignment horizontal="center" vertical="top" wrapText="1"/>
    </xf>
    <xf numFmtId="0" fontId="9" fillId="5" borderId="29" xfId="0" applyFont="1" applyFill="1" applyBorder="1" applyAlignment="1">
      <alignment horizontal="center" vertical="top" wrapText="1"/>
    </xf>
    <xf numFmtId="0" fontId="9" fillId="5" borderId="28" xfId="0" applyFont="1" applyFill="1" applyBorder="1" applyAlignment="1">
      <alignment horizontal="left" vertical="top"/>
    </xf>
    <xf numFmtId="0" fontId="9" fillId="5" borderId="24" xfId="0" applyFont="1" applyFill="1" applyBorder="1" applyAlignment="1">
      <alignment horizontal="left" vertical="top"/>
    </xf>
    <xf numFmtId="0" fontId="9" fillId="4" borderId="5" xfId="0" applyFont="1" applyFill="1" applyBorder="1" applyAlignment="1">
      <alignment vertical="top"/>
    </xf>
    <xf numFmtId="0" fontId="9" fillId="5" borderId="24" xfId="0" applyFont="1" applyFill="1" applyBorder="1" applyAlignment="1">
      <alignment vertical="top"/>
    </xf>
    <xf numFmtId="0" fontId="9" fillId="5" borderId="5" xfId="0" applyFont="1" applyFill="1" applyBorder="1" applyAlignment="1">
      <alignment vertical="top"/>
    </xf>
    <xf numFmtId="0" fontId="9" fillId="5" borderId="20" xfId="0" applyFont="1" applyFill="1" applyBorder="1" applyAlignment="1">
      <alignment vertical="top"/>
    </xf>
    <xf numFmtId="0" fontId="9" fillId="5" borderId="30" xfId="0" applyFont="1" applyFill="1" applyBorder="1" applyAlignment="1">
      <alignment horizontal="left" vertical="top"/>
    </xf>
    <xf numFmtId="0" fontId="9" fillId="5" borderId="2" xfId="0" applyFont="1" applyFill="1" applyBorder="1" applyAlignment="1">
      <alignment horizontal="left" vertical="top"/>
    </xf>
    <xf numFmtId="0" fontId="9" fillId="4" borderId="3" xfId="0" applyFont="1" applyFill="1" applyBorder="1" applyAlignment="1">
      <alignment vertical="top"/>
    </xf>
    <xf numFmtId="0" fontId="9" fillId="5" borderId="2" xfId="0" applyFont="1" applyFill="1" applyBorder="1" applyAlignment="1">
      <alignment vertical="top"/>
    </xf>
    <xf numFmtId="0" fontId="9" fillId="5" borderId="3" xfId="0" applyFont="1" applyFill="1" applyBorder="1" applyAlignment="1">
      <alignment horizontal="center" vertical="top"/>
    </xf>
    <xf numFmtId="0" fontId="9" fillId="5" borderId="3" xfId="0" applyFont="1" applyFill="1" applyBorder="1" applyAlignment="1">
      <alignment vertical="top"/>
    </xf>
    <xf numFmtId="0" fontId="9" fillId="5" borderId="22" xfId="0" applyFont="1" applyFill="1" applyBorder="1" applyAlignment="1">
      <alignment horizontal="center" vertical="top"/>
    </xf>
    <xf numFmtId="0" fontId="0" fillId="0" borderId="1" xfId="0" applyBorder="1" applyAlignment="1">
      <alignment horizontal="left"/>
    </xf>
    <xf numFmtId="0" fontId="0" fillId="0" borderId="1" xfId="0" applyBorder="1"/>
    <xf numFmtId="2" fontId="0" fillId="0" borderId="1" xfId="0" applyNumberFormat="1" applyBorder="1"/>
    <xf numFmtId="7" fontId="4" fillId="5" borderId="1" xfId="0" applyNumberFormat="1" applyFont="1" applyFill="1" applyBorder="1" applyAlignment="1">
      <alignment horizontal="center" vertical="top"/>
    </xf>
    <xf numFmtId="0" fontId="3" fillId="4" borderId="5" xfId="0" applyFont="1" applyFill="1" applyBorder="1" applyAlignment="1">
      <alignment horizontal="left" vertical="top"/>
    </xf>
    <xf numFmtId="0" fontId="3" fillId="4" borderId="31" xfId="0" applyFont="1" applyFill="1" applyBorder="1" applyAlignment="1">
      <alignment horizontal="left" vertical="top"/>
    </xf>
    <xf numFmtId="0" fontId="4" fillId="5" borderId="5" xfId="0" applyFont="1" applyFill="1" applyBorder="1" applyAlignment="1">
      <alignment horizontal="center" vertical="top"/>
    </xf>
    <xf numFmtId="1" fontId="4" fillId="5" borderId="36" xfId="0" applyNumberFormat="1" applyFont="1" applyFill="1" applyBorder="1" applyAlignment="1">
      <alignment horizontal="center" vertical="top"/>
    </xf>
    <xf numFmtId="169" fontId="4" fillId="5" borderId="40" xfId="2" applyNumberFormat="1" applyFont="1" applyFill="1" applyBorder="1" applyAlignment="1">
      <alignment horizontal="center" vertical="top"/>
    </xf>
    <xf numFmtId="37" fontId="4" fillId="3" borderId="1" xfId="1" applyNumberFormat="1" applyFont="1" applyFill="1" applyBorder="1" applyAlignment="1" applyProtection="1">
      <alignment horizontal="center" vertical="top"/>
      <protection locked="0"/>
    </xf>
    <xf numFmtId="0" fontId="4" fillId="3" borderId="1" xfId="0" applyFont="1" applyFill="1" applyBorder="1" applyAlignment="1" applyProtection="1">
      <alignment horizontal="center" vertical="top"/>
      <protection locked="0"/>
    </xf>
    <xf numFmtId="0" fontId="5" fillId="3" borderId="1" xfId="0" applyFont="1" applyFill="1" applyBorder="1" applyAlignment="1" applyProtection="1">
      <alignment horizontal="left" vertical="top"/>
      <protection locked="0"/>
    </xf>
    <xf numFmtId="0" fontId="5" fillId="3" borderId="5" xfId="0" applyFont="1" applyFill="1" applyBorder="1" applyAlignment="1" applyProtection="1">
      <alignment horizontal="left" vertical="top"/>
      <protection locked="0"/>
    </xf>
    <xf numFmtId="5" fontId="4" fillId="3" borderId="22" xfId="2" applyNumberFormat="1" applyFont="1" applyFill="1" applyBorder="1" applyAlignment="1" applyProtection="1">
      <alignment horizontal="center" vertical="top"/>
      <protection locked="0"/>
    </xf>
    <xf numFmtId="5" fontId="4" fillId="3" borderId="14" xfId="2" applyNumberFormat="1" applyFont="1" applyFill="1" applyBorder="1" applyAlignment="1" applyProtection="1">
      <alignment horizontal="center" vertical="top"/>
      <protection locked="0"/>
    </xf>
    <xf numFmtId="5" fontId="4" fillId="3" borderId="20" xfId="2" applyNumberFormat="1" applyFont="1" applyFill="1" applyBorder="1" applyAlignment="1" applyProtection="1">
      <alignment horizontal="center" vertical="top"/>
      <protection locked="0"/>
    </xf>
    <xf numFmtId="5" fontId="4" fillId="0" borderId="1" xfId="0" applyNumberFormat="1" applyFont="1" applyBorder="1" applyAlignment="1">
      <alignment vertical="top"/>
    </xf>
    <xf numFmtId="0" fontId="0" fillId="2" borderId="1" xfId="0" applyFill="1" applyBorder="1" applyAlignment="1">
      <alignment horizontal="left"/>
    </xf>
    <xf numFmtId="2" fontId="0" fillId="2" borderId="1" xfId="0" applyNumberFormat="1" applyFill="1" applyBorder="1"/>
    <xf numFmtId="0" fontId="0" fillId="2" borderId="0" xfId="0" applyFill="1"/>
    <xf numFmtId="6" fontId="5" fillId="0" borderId="1" xfId="0" applyNumberFormat="1" applyFont="1" applyBorder="1" applyAlignment="1">
      <alignment horizontal="center" vertical="top"/>
    </xf>
    <xf numFmtId="0" fontId="15" fillId="0" borderId="0" xfId="0" applyFont="1" applyAlignment="1">
      <alignment vertical="center"/>
    </xf>
    <xf numFmtId="0" fontId="8" fillId="5" borderId="12" xfId="0" applyFont="1" applyFill="1" applyBorder="1" applyAlignment="1">
      <alignment horizontal="left" vertical="top" wrapText="1"/>
    </xf>
    <xf numFmtId="0" fontId="8" fillId="5" borderId="13" xfId="0" applyFont="1" applyFill="1" applyBorder="1" applyAlignment="1">
      <alignment horizontal="left" vertical="top" wrapText="1"/>
    </xf>
    <xf numFmtId="0" fontId="3" fillId="4" borderId="1" xfId="0" applyFont="1" applyFill="1" applyBorder="1" applyAlignment="1">
      <alignment horizontal="left" vertical="top"/>
    </xf>
    <xf numFmtId="0" fontId="3" fillId="4" borderId="25" xfId="0" applyFont="1" applyFill="1" applyBorder="1" applyAlignment="1">
      <alignment horizontal="left" vertical="top"/>
    </xf>
    <xf numFmtId="0" fontId="3" fillId="4" borderId="37" xfId="0" applyFont="1" applyFill="1" applyBorder="1" applyAlignment="1">
      <alignment horizontal="left" vertical="top"/>
    </xf>
    <xf numFmtId="0" fontId="3" fillId="4" borderId="38" xfId="0" applyFont="1" applyFill="1" applyBorder="1" applyAlignment="1">
      <alignment horizontal="left" vertical="top"/>
    </xf>
    <xf numFmtId="0" fontId="3" fillId="4" borderId="39" xfId="0" applyFont="1" applyFill="1" applyBorder="1" applyAlignment="1">
      <alignment horizontal="left" vertical="top"/>
    </xf>
    <xf numFmtId="0" fontId="3" fillId="4" borderId="33" xfId="0" applyFont="1" applyFill="1" applyBorder="1" applyAlignment="1">
      <alignment horizontal="left" vertical="top"/>
    </xf>
    <xf numFmtId="0" fontId="3" fillId="4" borderId="34" xfId="0" applyFont="1" applyFill="1" applyBorder="1" applyAlignment="1">
      <alignment horizontal="left" vertical="top"/>
    </xf>
    <xf numFmtId="0" fontId="3" fillId="4" borderId="35" xfId="0" applyFont="1" applyFill="1" applyBorder="1" applyAlignment="1">
      <alignment horizontal="left" vertical="top"/>
    </xf>
    <xf numFmtId="0" fontId="3" fillId="0" borderId="32" xfId="0" applyFont="1" applyBorder="1" applyAlignment="1">
      <alignment horizontal="left" vertical="top"/>
    </xf>
    <xf numFmtId="0" fontId="3" fillId="0" borderId="2" xfId="0" applyFont="1" applyBorder="1" applyAlignment="1">
      <alignment horizontal="left" vertical="top"/>
    </xf>
    <xf numFmtId="0" fontId="3" fillId="0" borderId="41" xfId="0" applyFont="1" applyBorder="1" applyAlignment="1">
      <alignment horizontal="left" vertical="top"/>
    </xf>
    <xf numFmtId="0" fontId="3" fillId="4" borderId="15" xfId="4" applyFont="1" applyFill="1" applyBorder="1" applyAlignment="1">
      <alignment horizontal="left" vertical="top"/>
    </xf>
    <xf numFmtId="0" fontId="3" fillId="4" borderId="16" xfId="4" applyFont="1" applyFill="1" applyBorder="1" applyAlignment="1">
      <alignment horizontal="left" vertical="top"/>
    </xf>
    <xf numFmtId="0" fontId="3" fillId="4" borderId="17" xfId="4" applyFont="1" applyFill="1" applyBorder="1" applyAlignment="1">
      <alignment horizontal="left" vertical="top"/>
    </xf>
    <xf numFmtId="0" fontId="6" fillId="4" borderId="15" xfId="0" applyFont="1" applyFill="1" applyBorder="1" applyAlignment="1">
      <alignment horizontal="left" vertical="top"/>
    </xf>
    <xf numFmtId="0" fontId="6" fillId="4" borderId="16" xfId="0" applyFont="1" applyFill="1" applyBorder="1" applyAlignment="1">
      <alignment horizontal="left" vertical="top"/>
    </xf>
    <xf numFmtId="0" fontId="3" fillId="4" borderId="42" xfId="0" applyFont="1" applyFill="1" applyBorder="1" applyAlignment="1">
      <alignment horizontal="left" vertical="top"/>
    </xf>
    <xf numFmtId="0" fontId="3" fillId="4" borderId="43" xfId="0" applyFont="1" applyFill="1" applyBorder="1" applyAlignment="1">
      <alignment horizontal="left" vertical="top"/>
    </xf>
    <xf numFmtId="0" fontId="5" fillId="5" borderId="1" xfId="0" applyFont="1" applyFill="1" applyBorder="1" applyAlignment="1">
      <alignment horizontal="left" vertical="top"/>
    </xf>
    <xf numFmtId="0" fontId="8" fillId="4" borderId="15" xfId="0" applyFont="1" applyFill="1" applyBorder="1" applyAlignment="1">
      <alignment horizontal="left" vertical="top"/>
    </xf>
    <xf numFmtId="0" fontId="8" fillId="4" borderId="16" xfId="0" applyFont="1" applyFill="1" applyBorder="1" applyAlignment="1">
      <alignment horizontal="left" vertical="top"/>
    </xf>
    <xf numFmtId="0" fontId="8" fillId="4" borderId="17" xfId="0" applyFont="1" applyFill="1" applyBorder="1" applyAlignment="1">
      <alignment horizontal="left" vertical="top"/>
    </xf>
    <xf numFmtId="0" fontId="9" fillId="5" borderId="10" xfId="0" applyFont="1" applyFill="1" applyBorder="1" applyAlignment="1">
      <alignment horizontal="left" vertical="top" wrapText="1"/>
    </xf>
    <xf numFmtId="0" fontId="9" fillId="5" borderId="0" xfId="0" applyFont="1" applyFill="1" applyAlignment="1">
      <alignment horizontal="left" vertical="top" wrapText="1"/>
    </xf>
    <xf numFmtId="0" fontId="9" fillId="5" borderId="6" xfId="0" applyFont="1" applyFill="1" applyBorder="1" applyAlignment="1">
      <alignment horizontal="left" vertical="top" wrapText="1"/>
    </xf>
    <xf numFmtId="0" fontId="9" fillId="5" borderId="19" xfId="0" applyFont="1" applyFill="1" applyBorder="1" applyAlignment="1">
      <alignment horizontal="center" vertical="top"/>
    </xf>
    <xf numFmtId="0" fontId="9" fillId="5" borderId="8" xfId="0" applyFont="1" applyFill="1" applyBorder="1" applyAlignment="1">
      <alignment horizontal="center" vertical="top"/>
    </xf>
    <xf numFmtId="0" fontId="9" fillId="5" borderId="9" xfId="0" applyFont="1" applyFill="1" applyBorder="1" applyAlignment="1">
      <alignment horizontal="center" vertical="top"/>
    </xf>
    <xf numFmtId="0" fontId="8" fillId="5" borderId="7" xfId="0" applyFont="1" applyFill="1" applyBorder="1" applyAlignment="1">
      <alignment horizontal="left" vertical="top" wrapText="1"/>
    </xf>
    <xf numFmtId="0" fontId="8" fillId="5" borderId="8" xfId="0" applyFont="1" applyFill="1" applyBorder="1" applyAlignment="1">
      <alignment horizontal="left" vertical="top" wrapText="1"/>
    </xf>
    <xf numFmtId="0" fontId="8" fillId="5" borderId="10" xfId="0" applyFont="1" applyFill="1" applyBorder="1" applyAlignment="1">
      <alignment horizontal="left" vertical="top" wrapText="1"/>
    </xf>
    <xf numFmtId="0" fontId="8" fillId="5" borderId="0" xfId="0" applyFont="1" applyFill="1" applyAlignment="1">
      <alignment horizontal="left" vertical="top" wrapText="1"/>
    </xf>
    <xf numFmtId="0" fontId="4" fillId="0" borderId="0" xfId="0" applyFont="1" applyAlignment="1">
      <alignment vertical="top"/>
    </xf>
    <xf numFmtId="0" fontId="3" fillId="0" borderId="0" xfId="0" applyFont="1" applyAlignment="1">
      <alignment vertical="top"/>
    </xf>
    <xf numFmtId="0" fontId="13" fillId="3" borderId="0" xfId="0" applyFont="1" applyFill="1" applyAlignment="1">
      <alignment horizontal="left" vertical="top" wrapText="1"/>
    </xf>
    <xf numFmtId="0" fontId="14" fillId="3" borderId="0" xfId="0" applyFont="1" applyFill="1" applyAlignment="1">
      <alignment horizontal="left" vertical="top" wrapText="1"/>
    </xf>
    <xf numFmtId="0" fontId="3" fillId="4" borderId="1" xfId="0" applyFont="1" applyFill="1" applyBorder="1" applyAlignment="1">
      <alignment vertical="top"/>
    </xf>
    <xf numFmtId="0" fontId="0" fillId="0" borderId="2" xfId="0" applyBorder="1" applyAlignment="1">
      <alignment horizontal="center"/>
    </xf>
  </cellXfs>
  <cellStyles count="5">
    <cellStyle name="Milliers" xfId="1" builtinId="3"/>
    <cellStyle name="Monétaire" xfId="2" builtinId="4"/>
    <cellStyle name="Normal" xfId="0" builtinId="0"/>
    <cellStyle name="Normal 2" xfId="4" xr:uid="{D223C0AD-E240-904B-9DCB-4C5A477A189A}"/>
    <cellStyle name="Pourcentage" xfId="3" builtinId="5"/>
  </cellStyles>
  <dxfs count="0"/>
  <tableStyles count="0" defaultTableStyle="TableStyleMedium2" defaultPivotStyle="PivotStyleLight16"/>
  <colors>
    <mruColors>
      <color rgb="FFE8E6E0"/>
      <color rgb="FFC7C1B7"/>
      <color rgb="FFB4DEB8"/>
      <color rgb="FF85BD5F"/>
      <color rgb="FFFFCD2F"/>
      <color rgb="FFF0787B"/>
      <color rgb="FFF4AD7C"/>
      <color rgb="FFE98B98"/>
      <color rgb="FFF183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2</xdr:col>
      <xdr:colOff>2227580</xdr:colOff>
      <xdr:row>47</xdr:row>
      <xdr:rowOff>243840</xdr:rowOff>
    </xdr:from>
    <xdr:to>
      <xdr:col>2</xdr:col>
      <xdr:colOff>2231390</xdr:colOff>
      <xdr:row>47</xdr:row>
      <xdr:rowOff>306070</xdr:rowOff>
    </xdr:to>
    <xdr:pic>
      <xdr:nvPicPr>
        <xdr:cNvPr id="4" name="Image 3" descr="page73image61340096">
          <a:extLst>
            <a:ext uri="{FF2B5EF4-FFF2-40B4-BE49-F238E27FC236}">
              <a16:creationId xmlns:a16="http://schemas.microsoft.com/office/drawing/2014/main" id="{D9C1DB29-3401-A54D-B50B-AF6FC5DDBE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36340" y="10279380"/>
          <a:ext cx="0" cy="622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787400</xdr:colOff>
      <xdr:row>46</xdr:row>
      <xdr:rowOff>0</xdr:rowOff>
    </xdr:from>
    <xdr:to>
      <xdr:col>6</xdr:col>
      <xdr:colOff>800100</xdr:colOff>
      <xdr:row>46</xdr:row>
      <xdr:rowOff>20320</xdr:rowOff>
    </xdr:to>
    <xdr:pic>
      <xdr:nvPicPr>
        <xdr:cNvPr id="8" name="Image 7" descr="page73image61341248">
          <a:extLst>
            <a:ext uri="{FF2B5EF4-FFF2-40B4-BE49-F238E27FC236}">
              <a16:creationId xmlns:a16="http://schemas.microsoft.com/office/drawing/2014/main" id="{5C82472F-FE20-DD4B-9254-84D5F630E0C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26100" y="9613900"/>
          <a:ext cx="12700" cy="12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46</xdr:row>
      <xdr:rowOff>0</xdr:rowOff>
    </xdr:from>
    <xdr:to>
      <xdr:col>8</xdr:col>
      <xdr:colOff>0</xdr:colOff>
      <xdr:row>46</xdr:row>
      <xdr:rowOff>58420</xdr:rowOff>
    </xdr:to>
    <xdr:pic>
      <xdr:nvPicPr>
        <xdr:cNvPr id="12" name="Image 11" descr="page73image60866944">
          <a:extLst>
            <a:ext uri="{FF2B5EF4-FFF2-40B4-BE49-F238E27FC236}">
              <a16:creationId xmlns:a16="http://schemas.microsoft.com/office/drawing/2014/main" id="{FF440864-3513-B348-A122-E778C7D79F1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134600" y="9613900"/>
          <a:ext cx="0" cy="50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46</xdr:row>
      <xdr:rowOff>0</xdr:rowOff>
    </xdr:from>
    <xdr:to>
      <xdr:col>8</xdr:col>
      <xdr:colOff>12065</xdr:colOff>
      <xdr:row>46</xdr:row>
      <xdr:rowOff>58420</xdr:rowOff>
    </xdr:to>
    <xdr:pic>
      <xdr:nvPicPr>
        <xdr:cNvPr id="14" name="Image 13" descr="page73image60867328">
          <a:extLst>
            <a:ext uri="{FF2B5EF4-FFF2-40B4-BE49-F238E27FC236}">
              <a16:creationId xmlns:a16="http://schemas.microsoft.com/office/drawing/2014/main" id="{CDD4D5A0-F125-5048-B507-148CFEA9CA6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176000" y="9613900"/>
          <a:ext cx="0" cy="50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18</xdr:row>
      <xdr:rowOff>0</xdr:rowOff>
    </xdr:from>
    <xdr:to>
      <xdr:col>8</xdr:col>
      <xdr:colOff>20320</xdr:colOff>
      <xdr:row>18</xdr:row>
      <xdr:rowOff>20320</xdr:rowOff>
    </xdr:to>
    <xdr:pic>
      <xdr:nvPicPr>
        <xdr:cNvPr id="20" name="Image 19" descr="page35image1416726368">
          <a:extLst>
            <a:ext uri="{FF2B5EF4-FFF2-40B4-BE49-F238E27FC236}">
              <a16:creationId xmlns:a16="http://schemas.microsoft.com/office/drawing/2014/main" id="{99CA9C7E-8AA7-8549-A32F-4B814BAF81C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5125700" y="609600"/>
          <a:ext cx="12700" cy="12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19</xdr:row>
      <xdr:rowOff>0</xdr:rowOff>
    </xdr:from>
    <xdr:to>
      <xdr:col>8</xdr:col>
      <xdr:colOff>20320</xdr:colOff>
      <xdr:row>19</xdr:row>
      <xdr:rowOff>20320</xdr:rowOff>
    </xdr:to>
    <xdr:pic>
      <xdr:nvPicPr>
        <xdr:cNvPr id="21" name="Image 20" descr="page35image1416735904">
          <a:extLst>
            <a:ext uri="{FF2B5EF4-FFF2-40B4-BE49-F238E27FC236}">
              <a16:creationId xmlns:a16="http://schemas.microsoft.com/office/drawing/2014/main" id="{5C7A9691-F729-3D48-BC3E-2B112FEBFC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5125700" y="1879600"/>
          <a:ext cx="12700" cy="12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19</xdr:row>
      <xdr:rowOff>0</xdr:rowOff>
    </xdr:from>
    <xdr:to>
      <xdr:col>10</xdr:col>
      <xdr:colOff>725170</xdr:colOff>
      <xdr:row>19</xdr:row>
      <xdr:rowOff>0</xdr:rowOff>
    </xdr:to>
    <xdr:pic>
      <xdr:nvPicPr>
        <xdr:cNvPr id="22" name="Image 21" descr="page35image1416756528">
          <a:extLst>
            <a:ext uri="{FF2B5EF4-FFF2-40B4-BE49-F238E27FC236}">
              <a16:creationId xmlns:a16="http://schemas.microsoft.com/office/drawing/2014/main" id="{BB3D222C-0BD4-7041-9288-3D3E77FFB70A}"/>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5125700" y="3098800"/>
          <a:ext cx="23622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20</xdr:row>
      <xdr:rowOff>0</xdr:rowOff>
    </xdr:from>
    <xdr:to>
      <xdr:col>10</xdr:col>
      <xdr:colOff>725170</xdr:colOff>
      <xdr:row>20</xdr:row>
      <xdr:rowOff>0</xdr:rowOff>
    </xdr:to>
    <xdr:pic>
      <xdr:nvPicPr>
        <xdr:cNvPr id="23" name="Image 22" descr="page35image1416761552">
          <a:extLst>
            <a:ext uri="{FF2B5EF4-FFF2-40B4-BE49-F238E27FC236}">
              <a16:creationId xmlns:a16="http://schemas.microsoft.com/office/drawing/2014/main" id="{003A62FE-E09E-2242-86F8-38FBE279399E}"/>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5125700" y="3911600"/>
          <a:ext cx="23622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22</xdr:row>
      <xdr:rowOff>0</xdr:rowOff>
    </xdr:from>
    <xdr:to>
      <xdr:col>10</xdr:col>
      <xdr:colOff>725170</xdr:colOff>
      <xdr:row>22</xdr:row>
      <xdr:rowOff>0</xdr:rowOff>
    </xdr:to>
    <xdr:pic>
      <xdr:nvPicPr>
        <xdr:cNvPr id="24" name="Image 23" descr="page35image1416764944">
          <a:extLst>
            <a:ext uri="{FF2B5EF4-FFF2-40B4-BE49-F238E27FC236}">
              <a16:creationId xmlns:a16="http://schemas.microsoft.com/office/drawing/2014/main" id="{10E0F2A4-7B85-6547-87E6-4D0F55B1BC1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5125700" y="4724400"/>
          <a:ext cx="23622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676275</xdr:colOff>
      <xdr:row>0</xdr:row>
      <xdr:rowOff>9525</xdr:rowOff>
    </xdr:from>
    <xdr:to>
      <xdr:col>7</xdr:col>
      <xdr:colOff>703329</xdr:colOff>
      <xdr:row>0</xdr:row>
      <xdr:rowOff>664084</xdr:rowOff>
    </xdr:to>
    <xdr:pic>
      <xdr:nvPicPr>
        <xdr:cNvPr id="3" name="Image 2">
          <a:extLst>
            <a:ext uri="{FF2B5EF4-FFF2-40B4-BE49-F238E27FC236}">
              <a16:creationId xmlns:a16="http://schemas.microsoft.com/office/drawing/2014/main" id="{F27B915E-5830-494B-A5AF-02543EC6D99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0763250" y="9525"/>
          <a:ext cx="1316739" cy="6583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527539</xdr:colOff>
      <xdr:row>44</xdr:row>
      <xdr:rowOff>21425</xdr:rowOff>
    </xdr:to>
    <xdr:pic>
      <xdr:nvPicPr>
        <xdr:cNvPr id="3" name="Image 2">
          <a:extLst>
            <a:ext uri="{FF2B5EF4-FFF2-40B4-BE49-F238E27FC236}">
              <a16:creationId xmlns:a16="http://schemas.microsoft.com/office/drawing/2014/main" id="{8079FE0F-0CAA-F725-6901-E70027A0D58B}"/>
            </a:ext>
          </a:extLst>
        </xdr:cNvPr>
        <xdr:cNvPicPr>
          <a:picLocks noChangeAspect="1"/>
        </xdr:cNvPicPr>
      </xdr:nvPicPr>
      <xdr:blipFill>
        <a:blip xmlns:r="http://schemas.openxmlformats.org/officeDocument/2006/relationships" r:embed="rId1"/>
        <a:stretch>
          <a:fillRect/>
        </a:stretch>
      </xdr:blipFill>
      <xdr:spPr>
        <a:xfrm>
          <a:off x="0" y="0"/>
          <a:ext cx="7847135" cy="8725810"/>
        </a:xfrm>
        <a:prstGeom prst="rect">
          <a:avLst/>
        </a:prstGeom>
      </xdr:spPr>
    </xdr:pic>
    <xdr:clientData/>
  </xdr:twoCellAnchor>
</xdr:wsDr>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F89013-A89C-F64E-BCFE-6100E083CDFF}">
  <sheetPr>
    <pageSetUpPr fitToPage="1"/>
  </sheetPr>
  <dimension ref="A1:H89"/>
  <sheetViews>
    <sheetView tabSelected="1" zoomScale="90" zoomScaleNormal="90" workbookViewId="0">
      <selection activeCell="H25" sqref="H25"/>
    </sheetView>
  </sheetViews>
  <sheetFormatPr baseColWidth="10" defaultColWidth="10.6640625" defaultRowHeight="13.5" x14ac:dyDescent="0.35"/>
  <cols>
    <col min="1" max="1" width="9" style="10" customWidth="1"/>
    <col min="2" max="2" width="10.6640625" style="10" customWidth="1"/>
    <col min="3" max="3" width="54.5" style="10" customWidth="1"/>
    <col min="4" max="4" width="20.1640625" style="10" customWidth="1"/>
    <col min="5" max="5" width="2.6640625" style="10" customWidth="1"/>
    <col min="6" max="6" width="35.08203125" style="10" bestFit="1" customWidth="1"/>
    <col min="7" max="7" width="16.6640625" style="10" customWidth="1"/>
    <col min="8" max="8" width="15" style="10" bestFit="1" customWidth="1"/>
    <col min="9" max="16384" width="10.6640625" style="10"/>
  </cols>
  <sheetData>
    <row r="1" spans="1:8" s="9" customFormat="1" ht="58.25" customHeight="1" x14ac:dyDescent="0.35">
      <c r="A1" s="102" t="s">
        <v>63</v>
      </c>
      <c r="B1" s="102"/>
      <c r="C1" s="102"/>
      <c r="D1" s="102"/>
      <c r="E1" s="102"/>
      <c r="F1" s="102"/>
      <c r="G1" s="102"/>
      <c r="H1" s="102"/>
    </row>
    <row r="2" spans="1:8" s="9" customFormat="1" ht="53.4" customHeight="1" x14ac:dyDescent="0.35">
      <c r="A2" s="139" t="s">
        <v>69</v>
      </c>
      <c r="B2" s="139"/>
      <c r="C2" s="139"/>
      <c r="D2" s="139"/>
      <c r="E2" s="139"/>
      <c r="F2" s="139"/>
      <c r="G2" s="139"/>
      <c r="H2" s="139"/>
    </row>
    <row r="3" spans="1:8" ht="54" customHeight="1" x14ac:dyDescent="0.35">
      <c r="A3" s="140" t="s">
        <v>74</v>
      </c>
      <c r="B3" s="140"/>
      <c r="C3" s="140"/>
      <c r="D3" s="140"/>
      <c r="E3" s="140"/>
      <c r="F3" s="140"/>
      <c r="G3" s="140"/>
      <c r="H3" s="140"/>
    </row>
    <row r="5" spans="1:8" ht="15.65" customHeight="1" x14ac:dyDescent="0.35">
      <c r="A5" s="105" t="s">
        <v>61</v>
      </c>
      <c r="B5" s="105"/>
      <c r="C5" s="106"/>
      <c r="D5" s="11" t="s">
        <v>56</v>
      </c>
      <c r="F5" s="141" t="s">
        <v>53</v>
      </c>
      <c r="G5" s="141"/>
      <c r="H5" s="43" t="s">
        <v>62</v>
      </c>
    </row>
    <row r="6" spans="1:8" ht="15.65" customHeight="1" x14ac:dyDescent="0.35">
      <c r="A6" s="105" t="s">
        <v>95</v>
      </c>
      <c r="B6" s="105"/>
      <c r="C6" s="106"/>
      <c r="D6" s="90">
        <v>1</v>
      </c>
      <c r="F6" s="123" t="s">
        <v>1</v>
      </c>
      <c r="G6" s="123"/>
      <c r="H6" s="42">
        <v>1</v>
      </c>
    </row>
    <row r="7" spans="1:8" ht="15.65" customHeight="1" x14ac:dyDescent="0.35">
      <c r="A7" s="105" t="s">
        <v>65</v>
      </c>
      <c r="B7" s="105"/>
      <c r="C7" s="106"/>
      <c r="D7" s="91">
        <v>20</v>
      </c>
      <c r="F7" s="123" t="s">
        <v>2</v>
      </c>
      <c r="G7" s="123"/>
      <c r="H7" s="42">
        <v>2</v>
      </c>
    </row>
    <row r="8" spans="1:8" ht="15.65" customHeight="1" x14ac:dyDescent="0.35">
      <c r="A8" s="105" t="s">
        <v>66</v>
      </c>
      <c r="B8" s="105"/>
      <c r="C8" s="106"/>
      <c r="D8" s="91">
        <v>78</v>
      </c>
      <c r="F8" s="123" t="s">
        <v>3</v>
      </c>
      <c r="G8" s="123"/>
      <c r="H8" s="42">
        <v>3</v>
      </c>
    </row>
    <row r="9" spans="1:8" ht="16.25" customHeight="1" thickBot="1" x14ac:dyDescent="0.4">
      <c r="A9" s="85" t="s">
        <v>67</v>
      </c>
      <c r="B9" s="85"/>
      <c r="C9" s="86"/>
      <c r="D9" s="87">
        <f>D7+D8</f>
        <v>98</v>
      </c>
      <c r="F9" s="123" t="s">
        <v>4</v>
      </c>
      <c r="G9" s="123"/>
      <c r="H9" s="42">
        <v>4</v>
      </c>
    </row>
    <row r="10" spans="1:8" ht="15.65" customHeight="1" x14ac:dyDescent="0.35">
      <c r="A10" s="110" t="s">
        <v>84</v>
      </c>
      <c r="B10" s="111"/>
      <c r="C10" s="112"/>
      <c r="D10" s="88">
        <f>SUM(VLOOKUP('Calcul loyer'!D9,Superficie!A3:D103,2,FALSE),VLOOKUP('Calcul loyer'!D7,Superficie!A3:D103,4,FALSE),VLOOKUP('Calcul loyer'!D9,Superficie!A3:D103,3,FALSE))</f>
        <v>9118.3660377358483</v>
      </c>
      <c r="F10" s="123" t="s">
        <v>5</v>
      </c>
      <c r="G10" s="123"/>
      <c r="H10" s="42">
        <v>5</v>
      </c>
    </row>
    <row r="11" spans="1:8" ht="14.5" thickBot="1" x14ac:dyDescent="0.4">
      <c r="A11" s="107" t="s">
        <v>87</v>
      </c>
      <c r="B11" s="108"/>
      <c r="C11" s="109"/>
      <c r="D11" s="89">
        <f>H22/D10</f>
        <v>28.915717893846423</v>
      </c>
      <c r="F11" s="123" t="s">
        <v>93</v>
      </c>
      <c r="G11" s="123"/>
      <c r="H11" s="42">
        <v>6</v>
      </c>
    </row>
    <row r="12" spans="1:8" ht="14" x14ac:dyDescent="0.35">
      <c r="A12" s="121" t="s">
        <v>85</v>
      </c>
      <c r="B12" s="122"/>
      <c r="C12" s="122"/>
      <c r="D12" s="88">
        <f>SUM(VLOOKUP('Calcul loyer'!D9,Superficie!A3:D103,2,FALSE),VLOOKUP('Calcul loyer'!D7,Superficie!A3:D103,4,FALSE))</f>
        <v>8301.7119496855339</v>
      </c>
    </row>
    <row r="13" spans="1:8" ht="14.5" thickBot="1" x14ac:dyDescent="0.4">
      <c r="A13" s="107" t="s">
        <v>86</v>
      </c>
      <c r="B13" s="108"/>
      <c r="C13" s="109"/>
      <c r="D13" s="89">
        <f>H22/D12</f>
        <v>31.760208207415278</v>
      </c>
    </row>
    <row r="14" spans="1:8" ht="14" x14ac:dyDescent="0.35">
      <c r="A14" s="113"/>
      <c r="B14" s="114"/>
      <c r="C14" s="115"/>
      <c r="D14" s="30"/>
      <c r="G14" s="7"/>
      <c r="H14" s="8"/>
    </row>
    <row r="15" spans="1:8" ht="14" x14ac:dyDescent="0.35">
      <c r="A15" s="105" t="s">
        <v>64</v>
      </c>
      <c r="B15" s="105"/>
      <c r="C15" s="105"/>
      <c r="D15" s="91">
        <v>3659</v>
      </c>
    </row>
    <row r="16" spans="1:8" ht="14" x14ac:dyDescent="0.35">
      <c r="A16" s="105" t="s">
        <v>68</v>
      </c>
      <c r="B16" s="105"/>
      <c r="C16" s="105"/>
      <c r="D16" s="84">
        <f>H35/D15</f>
        <v>18.13664935774802</v>
      </c>
    </row>
    <row r="17" spans="1:8" ht="14.5" x14ac:dyDescent="0.35">
      <c r="F17" s="15"/>
    </row>
    <row r="18" spans="1:8" ht="14" thickBot="1" x14ac:dyDescent="0.4"/>
    <row r="19" spans="1:8" ht="16.5" customHeight="1" thickBot="1" x14ac:dyDescent="0.4">
      <c r="A19" s="116" t="s">
        <v>19</v>
      </c>
      <c r="B19" s="117"/>
      <c r="C19" s="117"/>
      <c r="D19" s="117"/>
      <c r="E19" s="117"/>
      <c r="F19" s="117"/>
      <c r="G19" s="117"/>
      <c r="H19" s="118"/>
    </row>
    <row r="20" spans="1:8" x14ac:dyDescent="0.35">
      <c r="A20" s="17" t="s">
        <v>70</v>
      </c>
      <c r="B20" s="16" t="s">
        <v>72</v>
      </c>
      <c r="C20" s="18"/>
      <c r="D20" s="19">
        <v>625.45000000000005</v>
      </c>
      <c r="E20" s="20" t="s">
        <v>6</v>
      </c>
      <c r="F20" s="21">
        <f>D9</f>
        <v>98</v>
      </c>
      <c r="G20" s="20" t="s">
        <v>7</v>
      </c>
      <c r="H20" s="22">
        <f>D20*F20</f>
        <v>61294.100000000006</v>
      </c>
    </row>
    <row r="21" spans="1:8" x14ac:dyDescent="0.35">
      <c r="A21" s="23" t="s">
        <v>71</v>
      </c>
      <c r="B21" s="17" t="s">
        <v>73</v>
      </c>
      <c r="C21" s="18"/>
      <c r="D21" s="24">
        <f>IF(D5="L",LOOKUP(D6,Feuille1!B2:B7,Feuille1!C2:C7),0)</f>
        <v>2065</v>
      </c>
      <c r="E21" s="20" t="s">
        <v>6</v>
      </c>
      <c r="F21" s="21">
        <f>D9</f>
        <v>98</v>
      </c>
      <c r="G21" s="20" t="s">
        <v>7</v>
      </c>
      <c r="H21" s="25">
        <f>D21*F21</f>
        <v>202370</v>
      </c>
    </row>
    <row r="22" spans="1:8" ht="14" x14ac:dyDescent="0.35">
      <c r="A22" s="26" t="s">
        <v>18</v>
      </c>
      <c r="B22" s="27"/>
      <c r="C22" s="27"/>
      <c r="D22" s="27"/>
      <c r="E22" s="27"/>
      <c r="F22" s="28"/>
      <c r="G22" s="27"/>
      <c r="H22" s="29">
        <f>H21+H20</f>
        <v>263664.09999999998</v>
      </c>
    </row>
    <row r="23" spans="1:8" ht="14" thickBot="1" x14ac:dyDescent="0.4"/>
    <row r="24" spans="1:8" ht="16.5" customHeight="1" thickBot="1" x14ac:dyDescent="0.4">
      <c r="A24" s="119" t="s">
        <v>20</v>
      </c>
      <c r="B24" s="120"/>
      <c r="C24" s="120"/>
      <c r="D24" s="120"/>
      <c r="E24" s="120"/>
      <c r="F24" s="120"/>
      <c r="G24" s="120"/>
      <c r="H24" s="44"/>
    </row>
    <row r="25" spans="1:8" x14ac:dyDescent="0.35">
      <c r="A25" s="31" t="s">
        <v>8</v>
      </c>
      <c r="B25" s="32" t="s">
        <v>75</v>
      </c>
      <c r="C25" s="32"/>
      <c r="D25" s="33"/>
      <c r="E25" s="33"/>
      <c r="F25" s="33"/>
      <c r="G25" s="33"/>
      <c r="H25" s="94">
        <v>65862</v>
      </c>
    </row>
    <row r="26" spans="1:8" x14ac:dyDescent="0.35">
      <c r="A26" s="31" t="s">
        <v>9</v>
      </c>
      <c r="B26" s="32" t="s">
        <v>76</v>
      </c>
      <c r="C26" s="32"/>
      <c r="D26" s="33"/>
      <c r="E26" s="33"/>
      <c r="F26" s="33"/>
      <c r="G26" s="33"/>
      <c r="H26" s="95">
        <v>0</v>
      </c>
    </row>
    <row r="27" spans="1:8" x14ac:dyDescent="0.35">
      <c r="A27" s="31" t="s">
        <v>10</v>
      </c>
      <c r="B27" s="32" t="s">
        <v>11</v>
      </c>
      <c r="C27" s="32"/>
      <c r="D27" s="33"/>
      <c r="E27" s="33"/>
      <c r="F27" s="33"/>
      <c r="G27" s="33"/>
      <c r="H27" s="95">
        <v>500</v>
      </c>
    </row>
    <row r="28" spans="1:8" ht="14" x14ac:dyDescent="0.35">
      <c r="A28" s="31" t="s">
        <v>12</v>
      </c>
      <c r="B28" s="32" t="s">
        <v>54</v>
      </c>
      <c r="C28" s="32"/>
      <c r="D28" s="33"/>
      <c r="E28" s="33"/>
      <c r="F28" s="33"/>
      <c r="G28" s="33"/>
      <c r="H28" s="95">
        <v>0</v>
      </c>
    </row>
    <row r="29" spans="1:8" x14ac:dyDescent="0.35">
      <c r="A29" s="31" t="s">
        <v>13</v>
      </c>
      <c r="B29" s="32" t="s">
        <v>14</v>
      </c>
      <c r="C29" s="32"/>
      <c r="D29" s="33"/>
      <c r="E29" s="33"/>
      <c r="F29" s="33"/>
      <c r="G29" s="33"/>
      <c r="H29" s="95"/>
    </row>
    <row r="30" spans="1:8" ht="14" x14ac:dyDescent="0.35">
      <c r="A30" s="31" t="s">
        <v>15</v>
      </c>
      <c r="B30" s="32" t="s">
        <v>78</v>
      </c>
      <c r="C30" s="32"/>
      <c r="D30" s="34"/>
      <c r="E30" s="33"/>
      <c r="F30" s="33"/>
      <c r="G30" s="33"/>
      <c r="H30" s="95">
        <v>0</v>
      </c>
    </row>
    <row r="31" spans="1:8" x14ac:dyDescent="0.35">
      <c r="A31" s="31" t="s">
        <v>16</v>
      </c>
      <c r="B31" s="35" t="s">
        <v>17</v>
      </c>
      <c r="C31" s="92"/>
      <c r="D31" s="33"/>
      <c r="E31" s="33"/>
      <c r="F31" s="33"/>
      <c r="G31" s="33"/>
      <c r="H31" s="95"/>
    </row>
    <row r="32" spans="1:8" x14ac:dyDescent="0.35">
      <c r="A32" s="31" t="s">
        <v>52</v>
      </c>
      <c r="B32" s="35" t="s">
        <v>17</v>
      </c>
      <c r="C32" s="92"/>
      <c r="D32" s="33"/>
      <c r="E32" s="33"/>
      <c r="F32" s="33"/>
      <c r="G32" s="33"/>
      <c r="H32" s="95"/>
    </row>
    <row r="33" spans="1:8" x14ac:dyDescent="0.35">
      <c r="A33" s="31" t="s">
        <v>16</v>
      </c>
      <c r="B33" s="35" t="s">
        <v>17</v>
      </c>
      <c r="C33" s="92"/>
      <c r="D33" s="33"/>
      <c r="E33" s="33"/>
      <c r="F33" s="33"/>
      <c r="G33" s="33"/>
      <c r="H33" s="95"/>
    </row>
    <row r="34" spans="1:8" x14ac:dyDescent="0.35">
      <c r="A34" s="31" t="s">
        <v>16</v>
      </c>
      <c r="B34" s="35" t="s">
        <v>17</v>
      </c>
      <c r="C34" s="93"/>
      <c r="D34" s="33"/>
      <c r="E34" s="33"/>
      <c r="F34" s="33"/>
      <c r="G34" s="33"/>
      <c r="H34" s="96"/>
    </row>
    <row r="35" spans="1:8" ht="14" x14ac:dyDescent="0.35">
      <c r="A35" s="38">
        <v>541</v>
      </c>
      <c r="B35" s="39" t="s">
        <v>55</v>
      </c>
      <c r="C35" s="39"/>
      <c r="D35" s="40"/>
      <c r="E35" s="40"/>
      <c r="F35" s="40"/>
      <c r="G35" s="40"/>
      <c r="H35" s="41">
        <f>SUM(H25:H34)</f>
        <v>66362</v>
      </c>
    </row>
    <row r="36" spans="1:8" ht="14" thickBot="1" x14ac:dyDescent="0.4">
      <c r="A36" s="36"/>
      <c r="B36" s="33"/>
      <c r="C36" s="33"/>
      <c r="D36" s="33"/>
      <c r="E36" s="33"/>
      <c r="F36" s="33"/>
      <c r="G36" s="33"/>
      <c r="H36" s="37"/>
    </row>
    <row r="37" spans="1:8" ht="14.5" thickBot="1" x14ac:dyDescent="0.4">
      <c r="A37" s="45" t="s">
        <v>51</v>
      </c>
      <c r="B37" s="46"/>
      <c r="C37" s="46"/>
      <c r="D37" s="46"/>
      <c r="E37" s="46"/>
      <c r="F37" s="46"/>
      <c r="G37" s="46"/>
      <c r="H37" s="47">
        <f>H22-H35</f>
        <v>197302.09999999998</v>
      </c>
    </row>
    <row r="38" spans="1:8" ht="14" thickBot="1" x14ac:dyDescent="0.4"/>
    <row r="39" spans="1:8" s="12" customFormat="1" ht="15.75" customHeight="1" thickBot="1" x14ac:dyDescent="0.4">
      <c r="A39" s="48" t="s">
        <v>50</v>
      </c>
      <c r="B39" s="49"/>
      <c r="C39" s="49"/>
      <c r="D39" s="49"/>
      <c r="E39" s="49"/>
      <c r="F39" s="49"/>
      <c r="G39" s="49"/>
      <c r="H39" s="49"/>
    </row>
    <row r="40" spans="1:8" s="12" customFormat="1" ht="32.4" customHeight="1" x14ac:dyDescent="0.35">
      <c r="A40" s="133" t="s">
        <v>57</v>
      </c>
      <c r="B40" s="134"/>
      <c r="C40" s="134"/>
      <c r="D40" s="134"/>
      <c r="E40" s="134"/>
      <c r="F40" s="134"/>
      <c r="G40" s="134"/>
      <c r="H40" s="134"/>
    </row>
    <row r="41" spans="1:8" s="12" customFormat="1" ht="45.65" customHeight="1" x14ac:dyDescent="0.35">
      <c r="A41" s="135" t="s">
        <v>58</v>
      </c>
      <c r="B41" s="136"/>
      <c r="C41" s="136"/>
      <c r="D41" s="136"/>
      <c r="E41" s="136"/>
      <c r="F41" s="136"/>
      <c r="G41" s="136"/>
      <c r="H41" s="136"/>
    </row>
    <row r="42" spans="1:8" s="12" customFormat="1" ht="33.65" customHeight="1" x14ac:dyDescent="0.35">
      <c r="A42" s="135" t="s">
        <v>59</v>
      </c>
      <c r="B42" s="136"/>
      <c r="C42" s="136"/>
      <c r="D42" s="136"/>
      <c r="E42" s="136"/>
      <c r="F42" s="136"/>
      <c r="G42" s="136"/>
      <c r="H42" s="136"/>
    </row>
    <row r="43" spans="1:8" s="12" customFormat="1" ht="30.65" customHeight="1" thickBot="1" x14ac:dyDescent="0.4">
      <c r="A43" s="103" t="s">
        <v>60</v>
      </c>
      <c r="B43" s="104"/>
      <c r="C43" s="104"/>
      <c r="D43" s="104"/>
      <c r="E43" s="104"/>
      <c r="F43" s="104"/>
      <c r="G43" s="104"/>
      <c r="H43" s="104"/>
    </row>
    <row r="44" spans="1:8" ht="14.5" thickBot="1" x14ac:dyDescent="0.4">
      <c r="A44" s="13"/>
    </row>
    <row r="45" spans="1:8" ht="14" thickBot="1" x14ac:dyDescent="0.4">
      <c r="A45" s="124" t="s">
        <v>49</v>
      </c>
      <c r="B45" s="125"/>
      <c r="C45" s="125"/>
      <c r="D45" s="125"/>
      <c r="E45" s="125"/>
      <c r="F45" s="125"/>
      <c r="G45" s="125"/>
      <c r="H45" s="126"/>
    </row>
    <row r="46" spans="1:8" x14ac:dyDescent="0.35">
      <c r="A46" s="50" t="s">
        <v>21</v>
      </c>
      <c r="B46" s="51"/>
      <c r="C46" s="51"/>
      <c r="D46" s="64" t="s">
        <v>39</v>
      </c>
      <c r="E46" s="51"/>
      <c r="F46" s="130" t="s">
        <v>48</v>
      </c>
      <c r="G46" s="131"/>
      <c r="H46" s="132"/>
    </row>
    <row r="47" spans="1:8" ht="14" thickBot="1" x14ac:dyDescent="0.4">
      <c r="A47" s="52"/>
      <c r="B47" s="53"/>
      <c r="C47" s="53"/>
      <c r="D47" s="61" t="s">
        <v>23</v>
      </c>
      <c r="E47" s="53"/>
      <c r="F47" s="56" t="s">
        <v>24</v>
      </c>
      <c r="G47" s="56" t="s">
        <v>25</v>
      </c>
      <c r="H47" s="57" t="s">
        <v>26</v>
      </c>
    </row>
    <row r="48" spans="1:8" ht="37.5" x14ac:dyDescent="0.35">
      <c r="A48" s="50" t="s">
        <v>22</v>
      </c>
      <c r="B48" s="51"/>
      <c r="C48" s="51"/>
      <c r="D48" s="64" t="s">
        <v>27</v>
      </c>
      <c r="E48" s="65"/>
      <c r="F48" s="66" t="s">
        <v>28</v>
      </c>
      <c r="G48" s="66" t="s">
        <v>29</v>
      </c>
      <c r="H48" s="67" t="s">
        <v>30</v>
      </c>
    </row>
    <row r="49" spans="1:8" x14ac:dyDescent="0.35">
      <c r="A49" s="68" t="s">
        <v>31</v>
      </c>
      <c r="B49" s="69"/>
      <c r="C49" s="69"/>
      <c r="D49" s="70"/>
      <c r="E49" s="71"/>
      <c r="F49" s="56" t="s">
        <v>32</v>
      </c>
      <c r="G49" s="72"/>
      <c r="H49" s="73"/>
    </row>
    <row r="50" spans="1:8" x14ac:dyDescent="0.35">
      <c r="A50" s="54" t="s">
        <v>33</v>
      </c>
      <c r="B50" s="55"/>
      <c r="C50" s="55"/>
      <c r="D50" s="62"/>
      <c r="E50" s="53"/>
      <c r="F50" s="58" t="s">
        <v>32</v>
      </c>
      <c r="G50" s="59"/>
      <c r="H50" s="60"/>
    </row>
    <row r="51" spans="1:8" x14ac:dyDescent="0.35">
      <c r="A51" s="54" t="s">
        <v>34</v>
      </c>
      <c r="B51" s="55"/>
      <c r="C51" s="55"/>
      <c r="D51" s="63" t="s">
        <v>32</v>
      </c>
      <c r="E51" s="53"/>
      <c r="F51" s="59"/>
      <c r="G51" s="59"/>
      <c r="H51" s="60"/>
    </row>
    <row r="52" spans="1:8" x14ac:dyDescent="0.35">
      <c r="A52" s="54" t="s">
        <v>35</v>
      </c>
      <c r="B52" s="55"/>
      <c r="C52" s="55"/>
      <c r="D52" s="63" t="s">
        <v>32</v>
      </c>
      <c r="E52" s="53"/>
      <c r="F52" s="59"/>
      <c r="G52" s="59"/>
      <c r="H52" s="60"/>
    </row>
    <row r="53" spans="1:8" x14ac:dyDescent="0.35">
      <c r="A53" s="54" t="s">
        <v>36</v>
      </c>
      <c r="B53" s="55"/>
      <c r="C53" s="55"/>
      <c r="D53" s="63" t="s">
        <v>32</v>
      </c>
      <c r="E53" s="53"/>
      <c r="F53" s="59"/>
      <c r="G53" s="59"/>
      <c r="H53" s="60"/>
    </row>
    <row r="54" spans="1:8" x14ac:dyDescent="0.35">
      <c r="A54" s="127" t="s">
        <v>37</v>
      </c>
      <c r="B54" s="128"/>
      <c r="C54" s="128"/>
      <c r="D54" s="63" t="s">
        <v>32</v>
      </c>
      <c r="E54" s="53"/>
      <c r="F54" s="59"/>
      <c r="G54" s="59"/>
      <c r="H54" s="60"/>
    </row>
    <row r="55" spans="1:8" x14ac:dyDescent="0.35">
      <c r="A55" s="127" t="s">
        <v>77</v>
      </c>
      <c r="B55" s="128"/>
      <c r="C55" s="128"/>
      <c r="D55" s="63" t="s">
        <v>32</v>
      </c>
      <c r="E55" s="53"/>
      <c r="F55" s="59"/>
      <c r="G55" s="59"/>
      <c r="H55" s="60"/>
    </row>
    <row r="56" spans="1:8" x14ac:dyDescent="0.35">
      <c r="A56" s="127" t="s">
        <v>38</v>
      </c>
      <c r="B56" s="128"/>
      <c r="C56" s="128"/>
      <c r="D56" s="63" t="s">
        <v>32</v>
      </c>
      <c r="E56" s="53"/>
      <c r="F56" s="59"/>
      <c r="G56" s="59"/>
      <c r="H56" s="60"/>
    </row>
    <row r="57" spans="1:8" x14ac:dyDescent="0.35">
      <c r="A57" s="54" t="s">
        <v>44</v>
      </c>
      <c r="B57" s="55"/>
      <c r="C57" s="55"/>
      <c r="D57" s="63" t="s">
        <v>32</v>
      </c>
      <c r="E57" s="53"/>
      <c r="F57" s="59"/>
      <c r="G57" s="59"/>
      <c r="H57" s="60"/>
    </row>
    <row r="58" spans="1:8" x14ac:dyDescent="0.35">
      <c r="A58" s="54" t="s">
        <v>47</v>
      </c>
      <c r="B58" s="55"/>
      <c r="C58" s="55"/>
      <c r="D58" s="63" t="s">
        <v>32</v>
      </c>
      <c r="E58" s="53"/>
      <c r="F58" s="59"/>
      <c r="G58" s="59"/>
      <c r="H58" s="60"/>
    </row>
    <row r="59" spans="1:8" x14ac:dyDescent="0.35">
      <c r="A59" s="127" t="s">
        <v>45</v>
      </c>
      <c r="B59" s="128"/>
      <c r="C59" s="129"/>
      <c r="D59" s="62"/>
      <c r="E59" s="53"/>
      <c r="F59" s="58"/>
      <c r="G59" s="58" t="s">
        <v>32</v>
      </c>
      <c r="H59" s="60"/>
    </row>
    <row r="60" spans="1:8" x14ac:dyDescent="0.35">
      <c r="A60" s="54" t="s">
        <v>40</v>
      </c>
      <c r="B60" s="55"/>
      <c r="C60" s="55"/>
      <c r="D60" s="62"/>
      <c r="E60" s="53"/>
      <c r="F60" s="58" t="s">
        <v>32</v>
      </c>
      <c r="G60" s="59"/>
      <c r="H60" s="60"/>
    </row>
    <row r="61" spans="1:8" x14ac:dyDescent="0.35">
      <c r="A61" s="54" t="s">
        <v>46</v>
      </c>
      <c r="B61" s="55"/>
      <c r="C61" s="55"/>
      <c r="D61" s="62"/>
      <c r="E61" s="53"/>
      <c r="F61" s="58" t="s">
        <v>32</v>
      </c>
      <c r="G61" s="59"/>
      <c r="H61" s="60"/>
    </row>
    <row r="62" spans="1:8" x14ac:dyDescent="0.35">
      <c r="A62" s="54" t="s">
        <v>41</v>
      </c>
      <c r="B62" s="55"/>
      <c r="C62" s="55"/>
      <c r="D62" s="62"/>
      <c r="E62" s="53"/>
      <c r="F62" s="58" t="s">
        <v>32</v>
      </c>
      <c r="G62" s="59"/>
      <c r="H62" s="60"/>
    </row>
    <row r="63" spans="1:8" x14ac:dyDescent="0.35">
      <c r="A63" s="54" t="s">
        <v>42</v>
      </c>
      <c r="B63" s="55"/>
      <c r="C63" s="55"/>
      <c r="D63" s="62"/>
      <c r="E63" s="53"/>
      <c r="F63" s="58" t="s">
        <v>32</v>
      </c>
      <c r="G63" s="59"/>
      <c r="H63" s="60"/>
    </row>
    <row r="64" spans="1:8" x14ac:dyDescent="0.35">
      <c r="A64" s="74" t="s">
        <v>43</v>
      </c>
      <c r="B64" s="75"/>
      <c r="C64" s="75"/>
      <c r="D64" s="76"/>
      <c r="E64" s="77"/>
      <c r="F64" s="78"/>
      <c r="G64" s="79"/>
      <c r="H64" s="80" t="s">
        <v>32</v>
      </c>
    </row>
    <row r="65" spans="1:5" x14ac:dyDescent="0.35">
      <c r="A65" s="14"/>
      <c r="B65" s="14"/>
      <c r="C65" s="14"/>
    </row>
    <row r="76" spans="1:5" x14ac:dyDescent="0.35">
      <c r="A76" s="137"/>
      <c r="B76" s="138"/>
      <c r="C76" s="138"/>
    </row>
    <row r="77" spans="1:5" x14ac:dyDescent="0.35">
      <c r="A77" s="137"/>
      <c r="B77" s="138"/>
      <c r="C77" s="138"/>
    </row>
    <row r="78" spans="1:5" x14ac:dyDescent="0.35">
      <c r="A78" s="137"/>
      <c r="B78" s="137"/>
      <c r="C78" s="137"/>
      <c r="D78" s="137"/>
      <c r="E78" s="137"/>
    </row>
    <row r="79" spans="1:5" x14ac:dyDescent="0.35">
      <c r="A79" s="137"/>
      <c r="B79" s="137"/>
      <c r="C79" s="137"/>
      <c r="D79" s="137"/>
      <c r="E79" s="137"/>
    </row>
    <row r="80" spans="1:5" x14ac:dyDescent="0.35">
      <c r="A80" s="137"/>
      <c r="B80" s="137"/>
      <c r="C80" s="137"/>
      <c r="D80" s="137"/>
      <c r="E80" s="137"/>
    </row>
    <row r="81" spans="1:5" x14ac:dyDescent="0.35">
      <c r="A81" s="137"/>
      <c r="B81" s="137"/>
      <c r="C81" s="137"/>
      <c r="D81" s="137"/>
      <c r="E81" s="137"/>
    </row>
    <row r="82" spans="1:5" x14ac:dyDescent="0.35">
      <c r="A82" s="137"/>
      <c r="B82" s="137"/>
      <c r="C82" s="137"/>
      <c r="D82" s="137"/>
      <c r="E82" s="137"/>
    </row>
    <row r="83" spans="1:5" x14ac:dyDescent="0.35">
      <c r="A83" s="137"/>
      <c r="B83" s="137"/>
      <c r="C83" s="137"/>
      <c r="D83" s="137"/>
      <c r="E83" s="137"/>
    </row>
    <row r="84" spans="1:5" x14ac:dyDescent="0.35">
      <c r="A84" s="137"/>
      <c r="B84" s="137"/>
      <c r="C84" s="137"/>
      <c r="D84" s="137"/>
      <c r="E84" s="137"/>
    </row>
    <row r="85" spans="1:5" x14ac:dyDescent="0.35">
      <c r="A85" s="137"/>
      <c r="B85" s="137"/>
      <c r="C85" s="137"/>
      <c r="D85" s="137"/>
      <c r="E85" s="137"/>
    </row>
    <row r="86" spans="1:5" x14ac:dyDescent="0.35">
      <c r="A86" s="137"/>
      <c r="B86" s="137"/>
      <c r="C86" s="137"/>
      <c r="D86" s="137"/>
      <c r="E86" s="137"/>
    </row>
    <row r="87" spans="1:5" x14ac:dyDescent="0.35">
      <c r="A87" s="137"/>
      <c r="B87" s="137"/>
      <c r="C87" s="137"/>
      <c r="D87" s="137"/>
      <c r="E87" s="137"/>
    </row>
    <row r="88" spans="1:5" x14ac:dyDescent="0.35">
      <c r="A88" s="137"/>
      <c r="B88" s="137"/>
      <c r="C88" s="137"/>
      <c r="D88" s="137"/>
      <c r="E88" s="137"/>
    </row>
    <row r="89" spans="1:5" x14ac:dyDescent="0.35">
      <c r="A89" s="137"/>
      <c r="B89" s="137"/>
      <c r="C89" s="137"/>
      <c r="D89" s="137"/>
      <c r="E89" s="137"/>
    </row>
  </sheetData>
  <sheetProtection algorithmName="SHA-512" hashValue="ujUMaSsqjKpdtAieMEmPfglP7Ggxb5xJuT1CVIpcS9H0XICOve0DtRlV3Bg6kTXMCDH5PLhnAkhpepBiqRVF+A==" saltValue="A2QjyazFoF8UF6y9ohRjlg==" spinCount="100000" sheet="1" selectLockedCells="1"/>
  <mergeCells count="66">
    <mergeCell ref="A6:C6"/>
    <mergeCell ref="A5:C5"/>
    <mergeCell ref="A2:H2"/>
    <mergeCell ref="A3:H3"/>
    <mergeCell ref="F5:G5"/>
    <mergeCell ref="F6:G6"/>
    <mergeCell ref="E78:E79"/>
    <mergeCell ref="A80:A81"/>
    <mergeCell ref="B80:B81"/>
    <mergeCell ref="C80:C81"/>
    <mergeCell ref="D80:D81"/>
    <mergeCell ref="E80:E81"/>
    <mergeCell ref="A78:A79"/>
    <mergeCell ref="B78:B79"/>
    <mergeCell ref="C78:C79"/>
    <mergeCell ref="D78:D79"/>
    <mergeCell ref="E82:E83"/>
    <mergeCell ref="A84:A85"/>
    <mergeCell ref="B84:B85"/>
    <mergeCell ref="C84:C85"/>
    <mergeCell ref="D84:D85"/>
    <mergeCell ref="E84:E85"/>
    <mergeCell ref="D82:D83"/>
    <mergeCell ref="E86:E87"/>
    <mergeCell ref="A88:A89"/>
    <mergeCell ref="B88:B89"/>
    <mergeCell ref="C88:C89"/>
    <mergeCell ref="D88:D89"/>
    <mergeCell ref="E88:E89"/>
    <mergeCell ref="D86:D87"/>
    <mergeCell ref="A76:A77"/>
    <mergeCell ref="B76:B77"/>
    <mergeCell ref="C76:C77"/>
    <mergeCell ref="A86:A87"/>
    <mergeCell ref="B86:B87"/>
    <mergeCell ref="C86:C87"/>
    <mergeCell ref="A82:A83"/>
    <mergeCell ref="B82:B83"/>
    <mergeCell ref="C82:C83"/>
    <mergeCell ref="F10:G10"/>
    <mergeCell ref="A45:H45"/>
    <mergeCell ref="A59:C59"/>
    <mergeCell ref="A55:C55"/>
    <mergeCell ref="A54:C54"/>
    <mergeCell ref="A56:C56"/>
    <mergeCell ref="F46:H46"/>
    <mergeCell ref="A40:H40"/>
    <mergeCell ref="A41:H41"/>
    <mergeCell ref="A42:H42"/>
    <mergeCell ref="F11:G11"/>
    <mergeCell ref="A1:H1"/>
    <mergeCell ref="A43:H43"/>
    <mergeCell ref="A7:C7"/>
    <mergeCell ref="A15:C15"/>
    <mergeCell ref="A11:C11"/>
    <mergeCell ref="A16:C16"/>
    <mergeCell ref="A10:C10"/>
    <mergeCell ref="A8:C8"/>
    <mergeCell ref="A14:C14"/>
    <mergeCell ref="A19:H19"/>
    <mergeCell ref="A24:G24"/>
    <mergeCell ref="A13:C13"/>
    <mergeCell ref="A12:C12"/>
    <mergeCell ref="F7:G7"/>
    <mergeCell ref="F8:G8"/>
    <mergeCell ref="F9:G9"/>
  </mergeCells>
  <phoneticPr fontId="2" type="noConversion"/>
  <pageMargins left="0.7" right="0.7" top="0.75" bottom="0.75" header="0.3" footer="0.3"/>
  <pageSetup scale="51" fitToHeight="0" orientation="portrait" horizontalDpi="360" verticalDpi="36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B8B8F-D423-41A9-957E-0506EDEF9F18}">
  <dimension ref="A1"/>
  <sheetViews>
    <sheetView zoomScale="130" zoomScaleNormal="130" workbookViewId="0">
      <selection activeCell="L13" sqref="L13"/>
    </sheetView>
  </sheetViews>
  <sheetFormatPr baseColWidth="10" defaultRowHeight="15.5" x14ac:dyDescent="0.3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017689-1DD9-4395-973E-0A622DD159BB}">
  <dimension ref="A1:D103"/>
  <sheetViews>
    <sheetView workbookViewId="0">
      <pane xSplit="1" ySplit="2" topLeftCell="B78" activePane="bottomRight" state="frozen"/>
      <selection activeCell="K91" sqref="K91"/>
      <selection pane="topRight" activeCell="K91" sqref="K91"/>
      <selection pane="bottomLeft" activeCell="K91" sqref="K91"/>
      <selection pane="bottomRight" activeCell="K91" sqref="K91"/>
    </sheetView>
  </sheetViews>
  <sheetFormatPr baseColWidth="10" defaultRowHeight="15.5" x14ac:dyDescent="0.35"/>
  <cols>
    <col min="1" max="1" width="39.5" bestFit="1" customWidth="1"/>
    <col min="2" max="2" width="14.4140625" bestFit="1" customWidth="1"/>
    <col min="3" max="3" width="24.58203125" bestFit="1" customWidth="1"/>
    <col min="4" max="4" width="23.08203125" bestFit="1" customWidth="1"/>
  </cols>
  <sheetData>
    <row r="1" spans="1:4" x14ac:dyDescent="0.35">
      <c r="A1" s="142" t="s">
        <v>79</v>
      </c>
      <c r="B1" s="142"/>
      <c r="C1" s="142"/>
      <c r="D1" s="142"/>
    </row>
    <row r="2" spans="1:4" ht="16.5" x14ac:dyDescent="0.35">
      <c r="A2" s="81" t="s">
        <v>80</v>
      </c>
      <c r="B2" s="82" t="s">
        <v>81</v>
      </c>
      <c r="C2" s="82" t="s">
        <v>82</v>
      </c>
      <c r="D2" s="82" t="s">
        <v>83</v>
      </c>
    </row>
    <row r="3" spans="1:4" x14ac:dyDescent="0.35">
      <c r="A3" s="81">
        <v>0</v>
      </c>
      <c r="B3" s="83">
        <v>0</v>
      </c>
      <c r="C3" s="83">
        <v>0</v>
      </c>
      <c r="D3" s="83">
        <v>0</v>
      </c>
    </row>
    <row r="4" spans="1:4" x14ac:dyDescent="0.35">
      <c r="A4" s="81">
        <v>1</v>
      </c>
      <c r="B4" s="83">
        <v>2100.3899371069183</v>
      </c>
      <c r="C4" s="83">
        <v>299.88050314465409</v>
      </c>
      <c r="D4" s="83">
        <v>25.84</v>
      </c>
    </row>
    <row r="5" spans="1:4" x14ac:dyDescent="0.35">
      <c r="A5" s="81">
        <v>2</v>
      </c>
      <c r="B5" s="83">
        <v>2100.3899371069183</v>
      </c>
      <c r="C5" s="83">
        <v>299.88050314465409</v>
      </c>
      <c r="D5" s="83">
        <v>51.68</v>
      </c>
    </row>
    <row r="6" spans="1:4" x14ac:dyDescent="0.35">
      <c r="A6" s="81">
        <v>3</v>
      </c>
      <c r="B6" s="83">
        <v>2100.3899371069183</v>
      </c>
      <c r="C6" s="83">
        <v>299.88050314465409</v>
      </c>
      <c r="D6" s="83">
        <v>77.52</v>
      </c>
    </row>
    <row r="7" spans="1:4" x14ac:dyDescent="0.35">
      <c r="A7" s="81">
        <v>4</v>
      </c>
      <c r="B7" s="83">
        <v>2100.3899371069183</v>
      </c>
      <c r="C7" s="83">
        <v>299.88050314465409</v>
      </c>
      <c r="D7" s="83">
        <v>103.36</v>
      </c>
    </row>
    <row r="8" spans="1:4" x14ac:dyDescent="0.35">
      <c r="A8" s="81">
        <v>5</v>
      </c>
      <c r="B8" s="83">
        <v>2100.3899371069183</v>
      </c>
      <c r="C8" s="83">
        <v>299.88050314465409</v>
      </c>
      <c r="D8" s="83">
        <v>129.19999999999999</v>
      </c>
    </row>
    <row r="9" spans="1:4" x14ac:dyDescent="0.35">
      <c r="A9" s="81">
        <v>6</v>
      </c>
      <c r="B9" s="83">
        <v>2100.3899371069183</v>
      </c>
      <c r="C9" s="83">
        <v>299.88050314465409</v>
      </c>
      <c r="D9" s="83">
        <v>155.04</v>
      </c>
    </row>
    <row r="10" spans="1:4" x14ac:dyDescent="0.35">
      <c r="A10" s="81">
        <v>7</v>
      </c>
      <c r="B10" s="83">
        <v>2100.3899371069183</v>
      </c>
      <c r="C10" s="83">
        <v>299.88050314465409</v>
      </c>
      <c r="D10" s="83">
        <v>180.88</v>
      </c>
    </row>
    <row r="11" spans="1:4" x14ac:dyDescent="0.35">
      <c r="A11" s="81">
        <v>8</v>
      </c>
      <c r="B11" s="83">
        <v>2100.3899371069183</v>
      </c>
      <c r="C11" s="83">
        <v>299.88050314465409</v>
      </c>
      <c r="D11" s="83">
        <v>206.72</v>
      </c>
    </row>
    <row r="12" spans="1:4" x14ac:dyDescent="0.35">
      <c r="A12" s="81">
        <v>9</v>
      </c>
      <c r="B12" s="83">
        <v>2100.3899371069183</v>
      </c>
      <c r="C12" s="83">
        <v>299.88050314465409</v>
      </c>
      <c r="D12" s="83">
        <v>232.56</v>
      </c>
    </row>
    <row r="13" spans="1:4" s="100" customFormat="1" x14ac:dyDescent="0.35">
      <c r="A13" s="98">
        <v>10</v>
      </c>
      <c r="B13" s="99">
        <v>2100.3899371069183</v>
      </c>
      <c r="C13" s="99">
        <v>299.88050314465409</v>
      </c>
      <c r="D13" s="99">
        <v>258.39999999999998</v>
      </c>
    </row>
    <row r="14" spans="1:4" x14ac:dyDescent="0.35">
      <c r="A14" s="81">
        <v>11</v>
      </c>
      <c r="B14" s="83">
        <v>2100.3899371069183</v>
      </c>
      <c r="C14" s="83">
        <v>299.88050314465409</v>
      </c>
      <c r="D14" s="83">
        <v>284.24</v>
      </c>
    </row>
    <row r="15" spans="1:4" x14ac:dyDescent="0.35">
      <c r="A15" s="81">
        <v>12</v>
      </c>
      <c r="B15" s="83">
        <v>2100.3899371069183</v>
      </c>
      <c r="C15" s="83">
        <v>299.88050314465409</v>
      </c>
      <c r="D15" s="83">
        <v>310.08</v>
      </c>
    </row>
    <row r="16" spans="1:4" x14ac:dyDescent="0.35">
      <c r="A16" s="81">
        <v>13</v>
      </c>
      <c r="B16" s="83">
        <v>2100.3899371069183</v>
      </c>
      <c r="C16" s="83">
        <v>299.88050314465409</v>
      </c>
      <c r="D16" s="83">
        <v>335.92</v>
      </c>
    </row>
    <row r="17" spans="1:4" x14ac:dyDescent="0.35">
      <c r="A17" s="81">
        <v>14</v>
      </c>
      <c r="B17" s="83">
        <v>2100.3899371069183</v>
      </c>
      <c r="C17" s="83">
        <v>299.88050314465409</v>
      </c>
      <c r="D17" s="83">
        <v>361.76</v>
      </c>
    </row>
    <row r="18" spans="1:4" x14ac:dyDescent="0.35">
      <c r="A18" s="81">
        <v>15</v>
      </c>
      <c r="B18" s="83">
        <v>2100.3899371069183</v>
      </c>
      <c r="C18" s="83">
        <v>299.88050314465409</v>
      </c>
      <c r="D18" s="83">
        <v>387.6</v>
      </c>
    </row>
    <row r="19" spans="1:4" x14ac:dyDescent="0.35">
      <c r="A19" s="81">
        <v>16</v>
      </c>
      <c r="B19" s="83">
        <v>2100.3899371069183</v>
      </c>
      <c r="C19" s="83">
        <v>299.88050314465409</v>
      </c>
      <c r="D19" s="83">
        <v>413.44</v>
      </c>
    </row>
    <row r="20" spans="1:4" x14ac:dyDescent="0.35">
      <c r="A20" s="81">
        <v>17</v>
      </c>
      <c r="B20" s="83">
        <v>2100.3899371069183</v>
      </c>
      <c r="C20" s="83">
        <v>299.88050314465409</v>
      </c>
      <c r="D20" s="83">
        <v>439.28</v>
      </c>
    </row>
    <row r="21" spans="1:4" x14ac:dyDescent="0.35">
      <c r="A21" s="81">
        <v>18</v>
      </c>
      <c r="B21" s="83">
        <v>2100.3899371069183</v>
      </c>
      <c r="C21" s="83">
        <v>299.88050314465409</v>
      </c>
      <c r="D21" s="83">
        <v>465.12</v>
      </c>
    </row>
    <row r="22" spans="1:4" x14ac:dyDescent="0.35">
      <c r="A22" s="81">
        <v>19</v>
      </c>
      <c r="B22" s="83">
        <v>2100.3899371069183</v>
      </c>
      <c r="C22" s="83">
        <v>299.88050314465409</v>
      </c>
      <c r="D22" s="83">
        <v>490.96</v>
      </c>
    </row>
    <row r="23" spans="1:4" s="100" customFormat="1" x14ac:dyDescent="0.35">
      <c r="A23" s="98">
        <v>20</v>
      </c>
      <c r="B23" s="99">
        <v>2169.7264150943397</v>
      </c>
      <c r="C23" s="99">
        <v>399.82075471698113</v>
      </c>
      <c r="D23" s="99">
        <v>516.79999999999995</v>
      </c>
    </row>
    <row r="24" spans="1:4" x14ac:dyDescent="0.35">
      <c r="A24" s="81">
        <v>21</v>
      </c>
      <c r="B24" s="83">
        <v>2239.0786163522012</v>
      </c>
      <c r="C24" s="83">
        <v>399.82075471698113</v>
      </c>
      <c r="D24" s="83">
        <v>542.64</v>
      </c>
    </row>
    <row r="25" spans="1:4" x14ac:dyDescent="0.35">
      <c r="A25" s="81">
        <v>22</v>
      </c>
      <c r="B25" s="83">
        <v>2308.4182389937105</v>
      </c>
      <c r="C25" s="83">
        <v>399.82075471698113</v>
      </c>
      <c r="D25" s="83">
        <v>568.48</v>
      </c>
    </row>
    <row r="26" spans="1:4" x14ac:dyDescent="0.35">
      <c r="A26" s="81">
        <v>23</v>
      </c>
      <c r="B26" s="83">
        <v>2377.7704402515724</v>
      </c>
      <c r="C26" s="83">
        <v>399.82075471698113</v>
      </c>
      <c r="D26" s="83">
        <v>594.32000000000005</v>
      </c>
    </row>
    <row r="27" spans="1:4" x14ac:dyDescent="0.35">
      <c r="A27" s="81">
        <v>24</v>
      </c>
      <c r="B27" s="83">
        <v>2447.135220125786</v>
      </c>
      <c r="C27" s="83">
        <v>399.82075471698113</v>
      </c>
      <c r="D27" s="83">
        <v>620.16</v>
      </c>
    </row>
    <row r="28" spans="1:4" x14ac:dyDescent="0.35">
      <c r="A28" s="81">
        <v>25</v>
      </c>
      <c r="B28" s="83">
        <v>2516.4622641509436</v>
      </c>
      <c r="C28" s="83">
        <v>399.82075471698113</v>
      </c>
      <c r="D28" s="83">
        <v>646</v>
      </c>
    </row>
    <row r="29" spans="1:4" x14ac:dyDescent="0.35">
      <c r="A29" s="81">
        <v>26</v>
      </c>
      <c r="B29" s="83">
        <v>2585.817610062893</v>
      </c>
      <c r="C29" s="83">
        <v>399.82075471698113</v>
      </c>
      <c r="D29" s="83">
        <v>671.84</v>
      </c>
    </row>
    <row r="30" spans="1:4" x14ac:dyDescent="0.35">
      <c r="A30" s="81">
        <v>27</v>
      </c>
      <c r="B30" s="83">
        <v>2655.1635220125786</v>
      </c>
      <c r="C30" s="83">
        <v>399.82075471698113</v>
      </c>
      <c r="D30" s="83">
        <v>697.68</v>
      </c>
    </row>
    <row r="31" spans="1:4" x14ac:dyDescent="0.35">
      <c r="A31" s="81">
        <v>28</v>
      </c>
      <c r="B31" s="83">
        <v>2724.5125786163521</v>
      </c>
      <c r="C31" s="83">
        <v>399.82075471698113</v>
      </c>
      <c r="D31" s="83">
        <v>723.52</v>
      </c>
    </row>
    <row r="32" spans="1:4" x14ac:dyDescent="0.35">
      <c r="A32" s="81">
        <v>29</v>
      </c>
      <c r="B32" s="83">
        <v>2793.8773584905662</v>
      </c>
      <c r="C32" s="83">
        <v>399.82075471698113</v>
      </c>
      <c r="D32" s="83">
        <v>749.36</v>
      </c>
    </row>
    <row r="33" spans="1:4" x14ac:dyDescent="0.35">
      <c r="A33" s="81">
        <v>30</v>
      </c>
      <c r="B33" s="83">
        <v>2863.2106918238992</v>
      </c>
      <c r="C33" s="83">
        <v>399.82075471698113</v>
      </c>
      <c r="D33" s="83">
        <v>775.2</v>
      </c>
    </row>
    <row r="34" spans="1:4" x14ac:dyDescent="0.35">
      <c r="A34" s="81">
        <v>31</v>
      </c>
      <c r="B34" s="83">
        <v>2932.5597484276727</v>
      </c>
      <c r="C34" s="83">
        <v>399.82075471698113</v>
      </c>
      <c r="D34" s="83">
        <v>801.04</v>
      </c>
    </row>
    <row r="35" spans="1:4" x14ac:dyDescent="0.35">
      <c r="A35" s="81">
        <v>32</v>
      </c>
      <c r="B35" s="83">
        <v>3001.9056603773583</v>
      </c>
      <c r="C35" s="83">
        <v>399.82075471698113</v>
      </c>
      <c r="D35" s="83">
        <v>826.88</v>
      </c>
    </row>
    <row r="36" spans="1:4" x14ac:dyDescent="0.35">
      <c r="A36" s="81">
        <v>33</v>
      </c>
      <c r="B36" s="83">
        <v>3071.248427672956</v>
      </c>
      <c r="C36" s="83">
        <v>399.82075471698113</v>
      </c>
      <c r="D36" s="83">
        <v>852.72</v>
      </c>
    </row>
    <row r="37" spans="1:4" x14ac:dyDescent="0.35">
      <c r="A37" s="81">
        <v>34</v>
      </c>
      <c r="B37" s="83">
        <v>3140.616352201258</v>
      </c>
      <c r="C37" s="83">
        <v>399.82075471698113</v>
      </c>
      <c r="D37" s="83">
        <v>878.56</v>
      </c>
    </row>
    <row r="38" spans="1:4" x14ac:dyDescent="0.35">
      <c r="A38" s="81">
        <v>35</v>
      </c>
      <c r="B38" s="83">
        <v>3209.9748427672957</v>
      </c>
      <c r="C38" s="83">
        <v>399.82075471698113</v>
      </c>
      <c r="D38" s="83">
        <v>904.4</v>
      </c>
    </row>
    <row r="39" spans="1:4" x14ac:dyDescent="0.35">
      <c r="A39" s="81">
        <v>36</v>
      </c>
      <c r="B39" s="83">
        <v>3279.3113207547171</v>
      </c>
      <c r="C39" s="83">
        <v>399.82075471698113</v>
      </c>
      <c r="D39" s="83">
        <v>930.24</v>
      </c>
    </row>
    <row r="40" spans="1:4" x14ac:dyDescent="0.35">
      <c r="A40" s="81">
        <v>37</v>
      </c>
      <c r="B40" s="83">
        <v>3348.6666666666665</v>
      </c>
      <c r="C40" s="83">
        <v>399.82075471698113</v>
      </c>
      <c r="D40" s="83">
        <v>956.08</v>
      </c>
    </row>
    <row r="41" spans="1:4" x14ac:dyDescent="0.35">
      <c r="A41" s="81">
        <v>38</v>
      </c>
      <c r="B41" s="83">
        <v>3418.0031446540879</v>
      </c>
      <c r="C41" s="83">
        <v>399.82075471698113</v>
      </c>
      <c r="D41" s="83">
        <v>981.92</v>
      </c>
    </row>
    <row r="42" spans="1:4" x14ac:dyDescent="0.35">
      <c r="A42" s="81">
        <v>39</v>
      </c>
      <c r="B42" s="83">
        <v>3487.3584905660377</v>
      </c>
      <c r="C42" s="83">
        <v>399.82075471698113</v>
      </c>
      <c r="D42" s="83">
        <v>1007.76</v>
      </c>
    </row>
    <row r="43" spans="1:4" x14ac:dyDescent="0.35">
      <c r="A43" s="81">
        <v>40</v>
      </c>
      <c r="B43" s="83">
        <v>3625.3553459119498</v>
      </c>
      <c r="C43" s="83">
        <v>499.79559748427675</v>
      </c>
      <c r="D43" s="83">
        <v>1033.5999999999999</v>
      </c>
    </row>
    <row r="44" spans="1:4" x14ac:dyDescent="0.35">
      <c r="A44" s="81">
        <v>41</v>
      </c>
      <c r="B44" s="83">
        <v>3694.7106918238992</v>
      </c>
      <c r="C44" s="83">
        <v>499.79559748427675</v>
      </c>
      <c r="D44" s="83">
        <v>1059.44</v>
      </c>
    </row>
    <row r="45" spans="1:4" x14ac:dyDescent="0.35">
      <c r="A45" s="81">
        <v>42</v>
      </c>
      <c r="B45" s="83">
        <v>3764.0628930817611</v>
      </c>
      <c r="C45" s="83">
        <v>499.79559748427675</v>
      </c>
      <c r="D45" s="83">
        <v>1085.28</v>
      </c>
    </row>
    <row r="46" spans="1:4" x14ac:dyDescent="0.35">
      <c r="A46" s="81">
        <v>43</v>
      </c>
      <c r="B46" s="83">
        <v>3833.3962264150941</v>
      </c>
      <c r="C46" s="83">
        <v>499.79559748427675</v>
      </c>
      <c r="D46" s="83">
        <v>1111.1199999999999</v>
      </c>
    </row>
    <row r="47" spans="1:4" x14ac:dyDescent="0.35">
      <c r="A47" s="81">
        <v>44</v>
      </c>
      <c r="B47" s="83">
        <v>3902.7452830188681</v>
      </c>
      <c r="C47" s="83">
        <v>499.79559748427675</v>
      </c>
      <c r="D47" s="83">
        <v>1136.96</v>
      </c>
    </row>
    <row r="48" spans="1:4" x14ac:dyDescent="0.35">
      <c r="A48" s="81">
        <v>45</v>
      </c>
      <c r="B48" s="83">
        <v>3972.1037735849059</v>
      </c>
      <c r="C48" s="83">
        <v>499.79559748427675</v>
      </c>
      <c r="D48" s="83">
        <v>1162.8</v>
      </c>
    </row>
    <row r="49" spans="1:4" x14ac:dyDescent="0.35">
      <c r="A49" s="81">
        <v>46</v>
      </c>
      <c r="B49" s="83">
        <v>4041.4622641509436</v>
      </c>
      <c r="C49" s="83">
        <v>499.79559748427675</v>
      </c>
      <c r="D49" s="83">
        <v>1188.6400000000001</v>
      </c>
    </row>
    <row r="50" spans="1:4" x14ac:dyDescent="0.35">
      <c r="A50" s="81">
        <v>47</v>
      </c>
      <c r="B50" s="83">
        <v>4110.8176100628934</v>
      </c>
      <c r="C50" s="83">
        <v>499.79559748427675</v>
      </c>
      <c r="D50" s="83">
        <v>1214.48</v>
      </c>
    </row>
    <row r="51" spans="1:4" x14ac:dyDescent="0.35">
      <c r="A51" s="81">
        <v>48</v>
      </c>
      <c r="B51" s="83">
        <v>4180.1603773584902</v>
      </c>
      <c r="C51" s="83">
        <v>499.79559748427675</v>
      </c>
      <c r="D51" s="83">
        <v>1240.32</v>
      </c>
    </row>
    <row r="52" spans="1:4" x14ac:dyDescent="0.35">
      <c r="A52" s="81">
        <v>49</v>
      </c>
      <c r="B52" s="83">
        <v>4249.5094339622638</v>
      </c>
      <c r="C52" s="83">
        <v>499.79559748427675</v>
      </c>
      <c r="D52" s="83">
        <v>1266.1600000000001</v>
      </c>
    </row>
    <row r="53" spans="1:4" x14ac:dyDescent="0.35">
      <c r="A53" s="81">
        <v>50</v>
      </c>
      <c r="B53" s="83">
        <v>4318.8396226415098</v>
      </c>
      <c r="C53" s="83">
        <v>499.79559748427675</v>
      </c>
      <c r="D53" s="83">
        <v>1292</v>
      </c>
    </row>
    <row r="54" spans="1:4" x14ac:dyDescent="0.35">
      <c r="A54" s="81">
        <v>51</v>
      </c>
      <c r="B54" s="83">
        <v>4388.2106918238997</v>
      </c>
      <c r="C54" s="83">
        <v>499.79559748427675</v>
      </c>
      <c r="D54" s="83">
        <v>1317.84</v>
      </c>
    </row>
    <row r="55" spans="1:4" x14ac:dyDescent="0.35">
      <c r="A55" s="81">
        <v>52</v>
      </c>
      <c r="B55" s="83">
        <v>4457.5534591194964</v>
      </c>
      <c r="C55" s="83">
        <v>499.79559748427675</v>
      </c>
      <c r="D55" s="83">
        <v>1343.68</v>
      </c>
    </row>
    <row r="56" spans="1:4" x14ac:dyDescent="0.35">
      <c r="A56" s="81">
        <v>53</v>
      </c>
      <c r="B56" s="83">
        <v>4526.9088050314467</v>
      </c>
      <c r="C56" s="83">
        <v>499.79559748427675</v>
      </c>
      <c r="D56" s="83">
        <v>1369.52</v>
      </c>
    </row>
    <row r="57" spans="1:4" x14ac:dyDescent="0.35">
      <c r="A57" s="81">
        <v>54</v>
      </c>
      <c r="B57" s="83">
        <v>4596.2578616352203</v>
      </c>
      <c r="C57" s="83">
        <v>499.79559748427675</v>
      </c>
      <c r="D57" s="83">
        <v>1395.36</v>
      </c>
    </row>
    <row r="58" spans="1:4" x14ac:dyDescent="0.35">
      <c r="A58" s="81">
        <v>55</v>
      </c>
      <c r="B58" s="83">
        <v>4734.2610062893082</v>
      </c>
      <c r="C58" s="83">
        <v>499.79559748427675</v>
      </c>
      <c r="D58" s="83">
        <v>1421.2</v>
      </c>
    </row>
    <row r="59" spans="1:4" x14ac:dyDescent="0.35">
      <c r="A59" s="81">
        <v>56</v>
      </c>
      <c r="B59" s="83">
        <v>4803.6100628930817</v>
      </c>
      <c r="C59" s="83">
        <v>499.79559748427675</v>
      </c>
      <c r="D59" s="83">
        <v>1447.04</v>
      </c>
    </row>
    <row r="60" spans="1:4" x14ac:dyDescent="0.35">
      <c r="A60" s="81">
        <v>57</v>
      </c>
      <c r="B60" s="83">
        <v>4872.9654088050311</v>
      </c>
      <c r="C60" s="83">
        <v>499.79559748427675</v>
      </c>
      <c r="D60" s="83">
        <v>1472.8799999999999</v>
      </c>
    </row>
    <row r="61" spans="1:4" x14ac:dyDescent="0.35">
      <c r="A61" s="81">
        <v>58</v>
      </c>
      <c r="B61" s="83">
        <v>4942.3018867924529</v>
      </c>
      <c r="C61" s="83">
        <v>499.79559748427675</v>
      </c>
      <c r="D61" s="83">
        <v>1498.72</v>
      </c>
    </row>
    <row r="62" spans="1:4" x14ac:dyDescent="0.35">
      <c r="A62" s="81">
        <v>59</v>
      </c>
      <c r="B62" s="83">
        <v>5011.6509433962265</v>
      </c>
      <c r="C62" s="83">
        <v>499.79559748427675</v>
      </c>
      <c r="D62" s="83">
        <v>1524.56</v>
      </c>
    </row>
    <row r="63" spans="1:4" x14ac:dyDescent="0.35">
      <c r="A63" s="81">
        <v>60</v>
      </c>
      <c r="B63" s="83">
        <v>5081.0094339622638</v>
      </c>
      <c r="C63" s="83">
        <v>515.79245283018872</v>
      </c>
      <c r="D63" s="83">
        <v>1550.4</v>
      </c>
    </row>
    <row r="64" spans="1:4" x14ac:dyDescent="0.35">
      <c r="A64" s="81">
        <v>61</v>
      </c>
      <c r="B64" s="83">
        <v>5150.3396226415098</v>
      </c>
      <c r="C64" s="83">
        <v>515.79245283018872</v>
      </c>
      <c r="D64" s="83">
        <v>1576.24</v>
      </c>
    </row>
    <row r="65" spans="1:4" x14ac:dyDescent="0.35">
      <c r="A65" s="81">
        <v>62</v>
      </c>
      <c r="B65" s="83">
        <v>5219.6949685534591</v>
      </c>
      <c r="C65" s="83">
        <v>515.79245283018872</v>
      </c>
      <c r="D65" s="83">
        <v>1602.08</v>
      </c>
    </row>
    <row r="66" spans="1:4" x14ac:dyDescent="0.35">
      <c r="A66" s="81">
        <v>63</v>
      </c>
      <c r="B66" s="83">
        <v>5289.0534591194964</v>
      </c>
      <c r="C66" s="83">
        <v>515.79245283018872</v>
      </c>
      <c r="D66" s="83">
        <v>1627.92</v>
      </c>
    </row>
    <row r="67" spans="1:4" x14ac:dyDescent="0.35">
      <c r="A67" s="81">
        <v>64</v>
      </c>
      <c r="B67" s="83">
        <v>5358.3962264150941</v>
      </c>
      <c r="C67" s="83">
        <v>515.79245283018872</v>
      </c>
      <c r="D67" s="83">
        <v>1653.76</v>
      </c>
    </row>
    <row r="68" spans="1:4" x14ac:dyDescent="0.35">
      <c r="A68" s="81">
        <v>65</v>
      </c>
      <c r="B68" s="83">
        <v>5427.7515723270444</v>
      </c>
      <c r="C68" s="83">
        <v>558.77672955974845</v>
      </c>
      <c r="D68" s="83">
        <v>1679.6</v>
      </c>
    </row>
    <row r="69" spans="1:4" x14ac:dyDescent="0.35">
      <c r="A69" s="81">
        <v>66</v>
      </c>
      <c r="B69" s="83">
        <v>5497.0880503144654</v>
      </c>
      <c r="C69" s="83">
        <v>558.77672955974845</v>
      </c>
      <c r="D69" s="83">
        <v>1705.44</v>
      </c>
    </row>
    <row r="70" spans="1:4" x14ac:dyDescent="0.35">
      <c r="A70" s="81">
        <v>67</v>
      </c>
      <c r="B70" s="83">
        <v>5566.4496855345915</v>
      </c>
      <c r="C70" s="83">
        <v>558.77672955974845</v>
      </c>
      <c r="D70" s="83">
        <v>1731.28</v>
      </c>
    </row>
    <row r="71" spans="1:4" x14ac:dyDescent="0.35">
      <c r="A71" s="81">
        <v>68</v>
      </c>
      <c r="B71" s="83">
        <v>5635.7955974842771</v>
      </c>
      <c r="C71" s="83">
        <v>558.77672955974845</v>
      </c>
      <c r="D71" s="83">
        <v>1757.12</v>
      </c>
    </row>
    <row r="72" spans="1:4" x14ac:dyDescent="0.35">
      <c r="A72" s="81">
        <v>69</v>
      </c>
      <c r="B72" s="83">
        <v>5705.135220125786</v>
      </c>
      <c r="C72" s="83">
        <v>558.77672955974845</v>
      </c>
      <c r="D72" s="83">
        <v>1782.96</v>
      </c>
    </row>
    <row r="73" spans="1:4" x14ac:dyDescent="0.35">
      <c r="A73" s="81">
        <v>70</v>
      </c>
      <c r="B73" s="83">
        <v>5843.166666666667</v>
      </c>
      <c r="C73" s="83">
        <v>601.75471698113211</v>
      </c>
      <c r="D73" s="83">
        <v>1808.8</v>
      </c>
    </row>
    <row r="74" spans="1:4" x14ac:dyDescent="0.35">
      <c r="A74" s="81">
        <v>71</v>
      </c>
      <c r="B74" s="83">
        <v>5912.5031446540879</v>
      </c>
      <c r="C74" s="83">
        <v>601.75471698113211</v>
      </c>
      <c r="D74" s="83">
        <v>1834.64</v>
      </c>
    </row>
    <row r="75" spans="1:4" x14ac:dyDescent="0.35">
      <c r="A75" s="81">
        <v>72</v>
      </c>
      <c r="B75" s="83">
        <v>5981.864779874214</v>
      </c>
      <c r="C75" s="83">
        <v>601.75471698113211</v>
      </c>
      <c r="D75" s="83">
        <v>1860.48</v>
      </c>
    </row>
    <row r="76" spans="1:4" x14ac:dyDescent="0.35">
      <c r="A76" s="81">
        <v>73</v>
      </c>
      <c r="B76" s="83">
        <v>6051.2075471698117</v>
      </c>
      <c r="C76" s="83">
        <v>601.75471698113211</v>
      </c>
      <c r="D76" s="83">
        <v>1886.32</v>
      </c>
    </row>
    <row r="77" spans="1:4" x14ac:dyDescent="0.35">
      <c r="A77" s="81">
        <v>74</v>
      </c>
      <c r="B77" s="83">
        <v>6120.5597484276732</v>
      </c>
      <c r="C77" s="83">
        <v>601.75471698113211</v>
      </c>
      <c r="D77" s="83">
        <v>1912.16</v>
      </c>
    </row>
    <row r="78" spans="1:4" x14ac:dyDescent="0.35">
      <c r="A78" s="81">
        <v>75</v>
      </c>
      <c r="B78" s="83">
        <v>6189.8993710691821</v>
      </c>
      <c r="C78" s="83">
        <v>644.74842767295593</v>
      </c>
      <c r="D78" s="83">
        <v>1938</v>
      </c>
    </row>
    <row r="79" spans="1:4" x14ac:dyDescent="0.35">
      <c r="A79" s="81">
        <v>76</v>
      </c>
      <c r="B79" s="83">
        <v>6259.2515723270444</v>
      </c>
      <c r="C79" s="83">
        <v>644.74842767295593</v>
      </c>
      <c r="D79" s="83">
        <v>1963.84</v>
      </c>
    </row>
    <row r="80" spans="1:4" x14ac:dyDescent="0.35">
      <c r="A80" s="81">
        <v>77</v>
      </c>
      <c r="B80" s="83">
        <v>6328.5943396226412</v>
      </c>
      <c r="C80" s="83">
        <v>644.74842767295593</v>
      </c>
      <c r="D80" s="83">
        <v>1989.68</v>
      </c>
    </row>
    <row r="81" spans="1:4" x14ac:dyDescent="0.35">
      <c r="A81" s="81">
        <v>78</v>
      </c>
      <c r="B81" s="83">
        <v>6397.9496855345915</v>
      </c>
      <c r="C81" s="83">
        <v>644.74842767295593</v>
      </c>
      <c r="D81" s="83">
        <v>2015.52</v>
      </c>
    </row>
    <row r="82" spans="1:4" x14ac:dyDescent="0.35">
      <c r="A82" s="81">
        <v>79</v>
      </c>
      <c r="B82" s="83">
        <v>6467.2955974842771</v>
      </c>
      <c r="C82" s="83">
        <v>644.74842767295593</v>
      </c>
      <c r="D82" s="83">
        <v>2041.36</v>
      </c>
    </row>
    <row r="83" spans="1:4" x14ac:dyDescent="0.35">
      <c r="A83" s="81">
        <v>80</v>
      </c>
      <c r="B83" s="83">
        <v>6536.6415094339627</v>
      </c>
      <c r="C83" s="83">
        <v>687.72327044025155</v>
      </c>
      <c r="D83" s="83">
        <v>2067.1999999999998</v>
      </c>
    </row>
    <row r="84" spans="1:4" x14ac:dyDescent="0.35">
      <c r="A84" s="81">
        <v>81</v>
      </c>
      <c r="B84" s="83">
        <v>6605.9874213836474</v>
      </c>
      <c r="C84" s="83">
        <v>687.72327044025155</v>
      </c>
      <c r="D84" s="83">
        <v>2093.04</v>
      </c>
    </row>
    <row r="85" spans="1:4" x14ac:dyDescent="0.35">
      <c r="A85" s="81">
        <v>82</v>
      </c>
      <c r="B85" s="83">
        <v>6675.3364779874209</v>
      </c>
      <c r="C85" s="83">
        <v>687.72327044025155</v>
      </c>
      <c r="D85" s="83">
        <v>2118.88</v>
      </c>
    </row>
    <row r="86" spans="1:4" x14ac:dyDescent="0.35">
      <c r="A86" s="81">
        <v>83</v>
      </c>
      <c r="B86" s="83">
        <v>6744.6855345911954</v>
      </c>
      <c r="C86" s="83">
        <v>687.72327044025155</v>
      </c>
      <c r="D86" s="83">
        <v>2144.7199999999998</v>
      </c>
    </row>
    <row r="87" spans="1:4" x14ac:dyDescent="0.35">
      <c r="A87" s="81">
        <v>84</v>
      </c>
      <c r="B87" s="83">
        <v>6814.0345911949689</v>
      </c>
      <c r="C87" s="83">
        <v>687.72327044025155</v>
      </c>
      <c r="D87" s="83">
        <v>2170.56</v>
      </c>
    </row>
    <row r="88" spans="1:4" x14ac:dyDescent="0.35">
      <c r="A88" s="81">
        <v>85</v>
      </c>
      <c r="B88" s="83">
        <v>6883.3836477987425</v>
      </c>
      <c r="C88" s="83">
        <v>730.70125786163521</v>
      </c>
      <c r="D88" s="83">
        <v>2196.4</v>
      </c>
    </row>
    <row r="89" spans="1:4" x14ac:dyDescent="0.35">
      <c r="A89" s="81">
        <v>86</v>
      </c>
      <c r="B89" s="83">
        <v>6952.7295597484281</v>
      </c>
      <c r="C89" s="83">
        <v>730.70125786163521</v>
      </c>
      <c r="D89" s="83">
        <v>2222.2399999999998</v>
      </c>
    </row>
    <row r="90" spans="1:4" x14ac:dyDescent="0.35">
      <c r="A90" s="81">
        <v>87</v>
      </c>
      <c r="B90" s="83">
        <v>7022.0786163522016</v>
      </c>
      <c r="C90" s="83">
        <v>730.70125786163521</v>
      </c>
      <c r="D90" s="83">
        <v>2248.08</v>
      </c>
    </row>
    <row r="91" spans="1:4" x14ac:dyDescent="0.35">
      <c r="A91" s="81">
        <v>88</v>
      </c>
      <c r="B91" s="83">
        <v>7091.4276729559751</v>
      </c>
      <c r="C91" s="83">
        <v>730.70125786163521</v>
      </c>
      <c r="D91" s="83">
        <v>2273.92</v>
      </c>
    </row>
    <row r="92" spans="1:4" x14ac:dyDescent="0.35">
      <c r="A92" s="81">
        <v>89</v>
      </c>
      <c r="B92" s="83">
        <v>7160.7767295597487</v>
      </c>
      <c r="C92" s="83">
        <v>730.70125786163521</v>
      </c>
      <c r="D92" s="83">
        <v>2299.7599999999998</v>
      </c>
    </row>
    <row r="93" spans="1:4" x14ac:dyDescent="0.35">
      <c r="A93" s="81">
        <v>90</v>
      </c>
      <c r="B93" s="83">
        <v>7230.1257861635222</v>
      </c>
      <c r="C93" s="83">
        <v>773.67924528301887</v>
      </c>
      <c r="D93" s="83">
        <v>2325.6</v>
      </c>
    </row>
    <row r="94" spans="1:4" x14ac:dyDescent="0.35">
      <c r="A94" s="81">
        <v>91</v>
      </c>
      <c r="B94" s="83">
        <v>7299.4716981132078</v>
      </c>
      <c r="C94" s="83">
        <v>773.67924528301887</v>
      </c>
      <c r="D94" s="83">
        <v>2351.44</v>
      </c>
    </row>
    <row r="95" spans="1:4" x14ac:dyDescent="0.35">
      <c r="A95" s="81">
        <v>92</v>
      </c>
      <c r="B95" s="83">
        <v>7368.8207547169814</v>
      </c>
      <c r="C95" s="83">
        <v>773.67924528301887</v>
      </c>
      <c r="D95" s="83">
        <v>2377.2800000000002</v>
      </c>
    </row>
    <row r="96" spans="1:4" x14ac:dyDescent="0.35">
      <c r="A96" s="81">
        <v>93</v>
      </c>
      <c r="B96" s="83">
        <v>7438.1698113207549</v>
      </c>
      <c r="C96" s="83">
        <v>773.67924528301887</v>
      </c>
      <c r="D96" s="83">
        <v>2403.12</v>
      </c>
    </row>
    <row r="97" spans="1:4" x14ac:dyDescent="0.35">
      <c r="A97" s="81">
        <v>94</v>
      </c>
      <c r="B97" s="83">
        <v>7507.5188679245284</v>
      </c>
      <c r="C97" s="83">
        <v>773.67924528301887</v>
      </c>
      <c r="D97" s="83">
        <v>2428.96</v>
      </c>
    </row>
    <row r="98" spans="1:4" x14ac:dyDescent="0.35">
      <c r="A98" s="81">
        <v>95</v>
      </c>
      <c r="B98" s="83">
        <v>7576.867924528302</v>
      </c>
      <c r="C98" s="83">
        <v>816.6540880503145</v>
      </c>
      <c r="D98" s="83">
        <v>2454.8000000000002</v>
      </c>
    </row>
    <row r="99" spans="1:4" x14ac:dyDescent="0.35">
      <c r="A99" s="81">
        <v>96</v>
      </c>
      <c r="B99" s="83">
        <v>7646.2138364779876</v>
      </c>
      <c r="C99" s="83">
        <v>816.6540880503145</v>
      </c>
      <c r="D99" s="83">
        <v>2480.64</v>
      </c>
    </row>
    <row r="100" spans="1:4" x14ac:dyDescent="0.35">
      <c r="A100" s="81">
        <v>97</v>
      </c>
      <c r="B100" s="83">
        <v>7715.5628930817611</v>
      </c>
      <c r="C100" s="83">
        <v>816.6540880503145</v>
      </c>
      <c r="D100" s="83">
        <v>2506.48</v>
      </c>
    </row>
    <row r="101" spans="1:4" x14ac:dyDescent="0.35">
      <c r="A101" s="81">
        <v>98</v>
      </c>
      <c r="B101" s="83">
        <v>7784.9119496855346</v>
      </c>
      <c r="C101" s="83">
        <v>816.6540880503145</v>
      </c>
      <c r="D101" s="83">
        <v>2532.3200000000002</v>
      </c>
    </row>
    <row r="102" spans="1:4" x14ac:dyDescent="0.35">
      <c r="A102" s="81">
        <v>99</v>
      </c>
      <c r="B102" s="83">
        <v>7854.2610062893082</v>
      </c>
      <c r="C102" s="83">
        <v>816.6540880503145</v>
      </c>
      <c r="D102" s="83">
        <v>2558.16</v>
      </c>
    </row>
    <row r="103" spans="1:4" x14ac:dyDescent="0.35">
      <c r="A103" s="81">
        <v>100</v>
      </c>
      <c r="B103" s="83">
        <v>7923.6100628930817</v>
      </c>
      <c r="C103" s="83">
        <v>859.63207547169816</v>
      </c>
      <c r="D103" s="83">
        <v>2584</v>
      </c>
    </row>
  </sheetData>
  <mergeCells count="1">
    <mergeCell ref="A1:D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75163-491C-4EBE-ABC3-480AE60F7FB3}">
  <dimension ref="A1:G7"/>
  <sheetViews>
    <sheetView workbookViewId="0">
      <selection activeCell="F15" sqref="F15"/>
    </sheetView>
  </sheetViews>
  <sheetFormatPr baseColWidth="10" defaultColWidth="11.1640625" defaultRowHeight="16" x14ac:dyDescent="0.35"/>
  <cols>
    <col min="1" max="1" width="44.6640625" style="1" customWidth="1"/>
    <col min="2" max="2" width="9.1640625" style="1" bestFit="1" customWidth="1"/>
    <col min="3" max="3" width="20.33203125" style="1" customWidth="1"/>
    <col min="4" max="4" width="22.75" style="1" customWidth="1"/>
    <col min="5" max="5" width="24.1640625" style="1" customWidth="1"/>
    <col min="6" max="6" width="20.5" style="1" customWidth="1"/>
    <col min="7" max="7" width="23.5" style="1" customWidth="1"/>
    <col min="8" max="16384" width="11.1640625" style="1"/>
  </cols>
  <sheetData>
    <row r="1" spans="1:7" ht="28" x14ac:dyDescent="0.35">
      <c r="A1" s="6" t="s">
        <v>53</v>
      </c>
      <c r="B1" s="2" t="s">
        <v>0</v>
      </c>
      <c r="C1" s="2" t="s">
        <v>94</v>
      </c>
      <c r="D1" s="2" t="s">
        <v>91</v>
      </c>
      <c r="E1" s="2" t="s">
        <v>88</v>
      </c>
      <c r="F1" s="2" t="s">
        <v>89</v>
      </c>
      <c r="G1" s="6" t="s">
        <v>90</v>
      </c>
    </row>
    <row r="2" spans="1:7" x14ac:dyDescent="0.35">
      <c r="A2" s="3" t="s">
        <v>1</v>
      </c>
      <c r="B2" s="4">
        <v>1</v>
      </c>
      <c r="C2" s="101">
        <v>2065</v>
      </c>
      <c r="D2" s="101">
        <v>1941</v>
      </c>
      <c r="E2" s="5">
        <v>1823</v>
      </c>
      <c r="F2" s="5">
        <v>1100</v>
      </c>
      <c r="G2" s="97">
        <f>C2-D2</f>
        <v>124</v>
      </c>
    </row>
    <row r="3" spans="1:7" x14ac:dyDescent="0.35">
      <c r="A3" s="3" t="s">
        <v>2</v>
      </c>
      <c r="B3" s="4">
        <v>2</v>
      </c>
      <c r="C3" s="101">
        <v>1772</v>
      </c>
      <c r="D3" s="101">
        <v>1665</v>
      </c>
      <c r="E3" s="5">
        <v>1564</v>
      </c>
      <c r="F3" s="5">
        <v>995</v>
      </c>
      <c r="G3" s="97">
        <f>C3-D3</f>
        <v>107</v>
      </c>
    </row>
    <row r="4" spans="1:7" x14ac:dyDescent="0.35">
      <c r="A4" s="3" t="s">
        <v>3</v>
      </c>
      <c r="B4" s="4">
        <v>3</v>
      </c>
      <c r="C4" s="101">
        <v>1772</v>
      </c>
      <c r="D4" s="101">
        <v>1665</v>
      </c>
      <c r="E4" s="5">
        <v>1564</v>
      </c>
      <c r="F4" s="5">
        <v>949</v>
      </c>
      <c r="G4" s="97">
        <f>C4-D4</f>
        <v>107</v>
      </c>
    </row>
    <row r="5" spans="1:7" x14ac:dyDescent="0.35">
      <c r="A5" s="3" t="s">
        <v>4</v>
      </c>
      <c r="B5" s="4">
        <v>4</v>
      </c>
      <c r="C5" s="101">
        <v>995</v>
      </c>
      <c r="D5" s="101">
        <v>935</v>
      </c>
      <c r="E5" s="5">
        <v>878</v>
      </c>
      <c r="F5" s="5">
        <v>845</v>
      </c>
      <c r="G5" s="97">
        <f>C5-D5</f>
        <v>60</v>
      </c>
    </row>
    <row r="6" spans="1:7" x14ac:dyDescent="0.35">
      <c r="A6" s="3" t="s">
        <v>5</v>
      </c>
      <c r="B6" s="4">
        <v>5</v>
      </c>
      <c r="C6" s="101">
        <v>874</v>
      </c>
      <c r="D6" s="101">
        <v>821</v>
      </c>
      <c r="E6" s="5">
        <v>771</v>
      </c>
      <c r="F6" s="5">
        <v>743</v>
      </c>
      <c r="G6" s="97">
        <f>C6-D6</f>
        <v>53</v>
      </c>
    </row>
    <row r="7" spans="1:7" x14ac:dyDescent="0.35">
      <c r="A7" s="3" t="s">
        <v>92</v>
      </c>
      <c r="B7" s="4">
        <v>6</v>
      </c>
      <c r="C7" s="101">
        <v>0</v>
      </c>
      <c r="D7" s="101">
        <v>0</v>
      </c>
      <c r="E7" s="5">
        <v>0</v>
      </c>
      <c r="F7" s="5">
        <v>0</v>
      </c>
      <c r="G7" s="97">
        <f t="shared" ref="G3:G7" si="0">C7-D7</f>
        <v>0</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7c27017-e73c-4e54-903c-dc144239611a">
      <Terms xmlns="http://schemas.microsoft.com/office/infopath/2007/PartnerControls"/>
    </lcf76f155ced4ddcb4097134ff3c332f>
    <TaxCatchAll xmlns="d6c65696-463d-4959-95b7-2a40862d2fc0" xsi:nil="true"/>
    <NomCPE xmlns="47c27017-e73c-4e54-903c-dc144239611a" xsi:nil="true"/>
    <_Flow_SignoffStatus xmlns="47c27017-e73c-4e54-903c-dc144239611a" xsi:nil="true"/>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D7E63D2E203C948B32C33A0316D65A3" ma:contentTypeVersion="22" ma:contentTypeDescription="Crée un document." ma:contentTypeScope="" ma:versionID="770b22b01081fb5ec962038bcc088ee4">
  <xsd:schema xmlns:xsd="http://www.w3.org/2001/XMLSchema" xmlns:xs="http://www.w3.org/2001/XMLSchema" xmlns:p="http://schemas.microsoft.com/office/2006/metadata/properties" xmlns:ns1="http://schemas.microsoft.com/sharepoint/v3" xmlns:ns2="47c27017-e73c-4e54-903c-dc144239611a" xmlns:ns3="d6c65696-463d-4959-95b7-2a40862d2fc0" targetNamespace="http://schemas.microsoft.com/office/2006/metadata/properties" ma:root="true" ma:fieldsID="3a8fda24f5a264ed8926ed43ad7776b3" ns1:_="" ns2:_="" ns3:_="">
    <xsd:import namespace="http://schemas.microsoft.com/sharepoint/v3"/>
    <xsd:import namespace="47c27017-e73c-4e54-903c-dc144239611a"/>
    <xsd:import namespace="d6c65696-463d-4959-95b7-2a40862d2f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_Flow_SignoffStatus"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Location" minOccurs="0"/>
                <xsd:element ref="ns2:lcf76f155ced4ddcb4097134ff3c332f" minOccurs="0"/>
                <xsd:element ref="ns3:TaxCatchAll" minOccurs="0"/>
                <xsd:element ref="ns2:NomCPE"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8" nillable="true" ma:displayName="Propriétés de la stratégie de conformité unifiée" ma:hidden="true" ma:internalName="_ip_UnifiedCompliancePolicyProperties">
      <xsd:simpleType>
        <xsd:restriction base="dms:Note"/>
      </xsd:simpleType>
    </xsd:element>
    <xsd:element name="_ip_UnifiedCompliancePolicyUIAction" ma:index="29" nillable="true" ma:displayName="Action d’interface utilisateur de la stratégie de conformité unifié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7c27017-e73c-4e54-903c-dc14423961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_Flow_SignoffStatus" ma:index="15" nillable="true" ma:displayName="Sign-off status" ma:internalName="Sign_x002d_off_x0020_status">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Balises d’images" ma:readOnly="false" ma:fieldId="{5cf76f15-5ced-4ddc-b409-7134ff3c332f}" ma:taxonomyMulti="true" ma:sspId="4b20bcda-1cc1-4f4a-8fb7-1a6338c1045d" ma:termSetId="09814cd3-568e-fe90-9814-8d621ff8fb84" ma:anchorId="fba54fb3-c3e1-fe81-a776-ca4b69148c4d" ma:open="true" ma:isKeyword="false">
      <xsd:complexType>
        <xsd:sequence>
          <xsd:element ref="pc:Terms" minOccurs="0" maxOccurs="1"/>
        </xsd:sequence>
      </xsd:complexType>
    </xsd:element>
    <xsd:element name="NomCPE" ma:index="25" nillable="true" ma:displayName="NomCPE" ma:format="Dropdown" ma:internalName="NomCPE">
      <xsd:simpleType>
        <xsd:restriction base="dms:Text">
          <xsd:maxLength value="255"/>
        </xsd:restriction>
      </xsd:simple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6c65696-463d-4959-95b7-2a40862d2fc0" elementFormDefault="qualified">
    <xsd:import namespace="http://schemas.microsoft.com/office/2006/documentManagement/types"/>
    <xsd:import namespace="http://schemas.microsoft.com/office/infopath/2007/PartnerControls"/>
    <xsd:element name="SharedWithUsers" ma:index="16"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Partagé avec détails" ma:internalName="SharedWithDetails" ma:readOnly="true">
      <xsd:simpleType>
        <xsd:restriction base="dms:Note">
          <xsd:maxLength value="255"/>
        </xsd:restriction>
      </xsd:simpleType>
    </xsd:element>
    <xsd:element name="TaxCatchAll" ma:index="24" nillable="true" ma:displayName="Taxonomy Catch All Column" ma:hidden="true" ma:list="{c8c90101-c7bc-4585-9df7-641af76733fc}" ma:internalName="TaxCatchAll" ma:showField="CatchAllData" ma:web="d6c65696-463d-4959-95b7-2a40862d2f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26DDA1-77FD-4B30-BFBD-8700803FD850}">
  <ds:schemaRefs>
    <ds:schemaRef ds:uri="http://schemas.microsoft.com/office/2006/metadata/properties"/>
    <ds:schemaRef ds:uri="http://schemas.microsoft.com/office/infopath/2007/PartnerControls"/>
    <ds:schemaRef ds:uri="47c27017-e73c-4e54-903c-dc144239611a"/>
    <ds:schemaRef ds:uri="d6c65696-463d-4959-95b7-2a40862d2fc0"/>
    <ds:schemaRef ds:uri="http://schemas.microsoft.com/sharepoint/v3"/>
  </ds:schemaRefs>
</ds:datastoreItem>
</file>

<file path=customXml/itemProps2.xml><?xml version="1.0" encoding="utf-8"?>
<ds:datastoreItem xmlns:ds="http://schemas.openxmlformats.org/officeDocument/2006/customXml" ds:itemID="{260430C1-2EFD-4D7D-93CB-B8B1FB5D1D9A}"/>
</file>

<file path=customXml/itemProps3.xml><?xml version="1.0" encoding="utf-8"?>
<ds:datastoreItem xmlns:ds="http://schemas.openxmlformats.org/officeDocument/2006/customXml" ds:itemID="{6B89A407-40DA-4EB3-8C61-90DA469F56E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Calcul loyer</vt:lpstr>
      <vt:lpstr>Région</vt:lpstr>
      <vt:lpstr>Superficie</vt:lpstr>
      <vt:lpstr>Feuille1</vt:lpstr>
      <vt:lpstr>'Calcul loyer'!Zone_d_impression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Xavier de Gaillande</dc:creator>
  <cp:lastModifiedBy>Isabelle Bacon</cp:lastModifiedBy>
  <cp:lastPrinted>2021-09-28T15:43:19Z</cp:lastPrinted>
  <dcterms:created xsi:type="dcterms:W3CDTF">2019-05-30T20:11:57Z</dcterms:created>
  <dcterms:modified xsi:type="dcterms:W3CDTF">2024-07-15T15:49:56Z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0x010100DD7E63D2E203C948B32C33A0316D65A3</vt:lpwstr>
  </property>
  <property fmtid="{D5CDD505-2E9C-101B-9397-08002B2CF9AE}" pid="3" name="MediaServiceImageTags">
    <vt:lpwstr/>
  </property>
</Properties>
</file>